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4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  <Override PartName="/xl/threadedComments/threadedComment3.xml" ContentType="application/vnd.ms-excel.threadedcomments+xml"/>
  <Override PartName="/xl/threadedComments/threadedComment4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HODOR\Documents\HAT Footy Tipping\2026\Results\"/>
    </mc:Choice>
  </mc:AlternateContent>
  <xr:revisionPtr revIDLastSave="0" documentId="13_ncr:1_{5ED9BF77-BAA0-4D63-B96D-9555F7467BB5}" xr6:coauthVersionLast="47" xr6:coauthVersionMax="47" xr10:uidLastSave="{00000000-0000-0000-0000-000000000000}"/>
  <bookViews>
    <workbookView xWindow="-38510" yWindow="-110" windowWidth="38620" windowHeight="21100" xr2:uid="{C5A3DADD-072D-49E5-AF11-412EE0D007E2}"/>
  </bookViews>
  <sheets>
    <sheet name="Results" sheetId="1" r:id="rId1"/>
    <sheet name="PowerTipping" sheetId="51" r:id="rId2"/>
    <sheet name="Quarterly Results" sheetId="71" r:id="rId3"/>
    <sheet name="GroupResults" sheetId="54" r:id="rId4"/>
    <sheet name="Stats" sheetId="39" r:id="rId5"/>
    <sheet name="Hot Tip Teams Used" sheetId="68" r:id="rId6"/>
    <sheet name="Hot Tip Teams Remaining" sheetId="69" r:id="rId7"/>
    <sheet name="Groups" sheetId="28" state="hidden" r:id="rId8"/>
    <sheet name="zTippingResultsByGroup" sheetId="58" state="hidden" r:id="rId9"/>
    <sheet name="TeamLadderPositions2" sheetId="43" state="hidden" r:id="rId10"/>
    <sheet name="LadderRoundByRound" sheetId="44" r:id="rId11"/>
  </sheets>
  <definedNames>
    <definedName name="_xlnm._FilterDatabase" localSheetId="3" hidden="1">GroupResults!$B$13:$AT$63</definedName>
    <definedName name="_xlnm._FilterDatabase" localSheetId="1" hidden="1">PowerTipping!$A$9:$U$177</definedName>
    <definedName name="_xlnm._FilterDatabase" localSheetId="2" hidden="1">'Quarterly Results'!$N$9:$AI$189</definedName>
    <definedName name="_xlnm._FilterDatabase" localSheetId="0" hidden="1">Results!$S$11:$AV$11</definedName>
    <definedName name="BitwiseAND" comment="A bitwise AND function for two binary digit strings of equal length.">_xlfn.LAMBDA(_xlpm._Bin1,_xlpm._Bin2,_xlfn.TEXTJOIN("", TRUE, IF((MID(_xlpm._Bin1, _xlfn.SEQUENCE(LEN(_xlpm._Bin1)), 1) = "1") * (MID(_xlpm._Bin2, _xlfn.SEQUENCE(LEN(_xlpm._Bin2)), 1) = "1"), "1", "0")))</definedName>
    <definedName name="Convert2Binary" comment="Convert a decimal number to a binary  string. Works on larger values than 16 bits">_xlfn.LAMBDA(_xlpm.decimal_Input,_xlfn.BASE(_xlpm.decimal_Input, 2, COUNT(#REF!)))</definedName>
    <definedName name="CopyValuesSheets" comment="These are the sheets we need to copy and paste values into the output results sheet">#REF!</definedName>
    <definedName name="CountOnes" comment="Count the number of Ones in a binary string">_xlfn.LAMBDA(_xlpm._Bin,LEN(_xlpm._Bin) - LEN(SUBSTITUTE(_xlpm._Bin, "1", "")))</definedName>
    <definedName name="ExternalData_1" localSheetId="8" hidden="1">zTippingResultsByGroup!$A$1:$AB$154</definedName>
    <definedName name="ExternalData_4" localSheetId="9">TeamLadderPositions2!#REF!</definedName>
    <definedName name="ExternalData_5" localSheetId="7" hidden="1">Groups!$A$1:$E$26</definedName>
    <definedName name="FirstRound">TeamLadderPositions2!$H$3</definedName>
    <definedName name="FirstRow" localSheetId="8">GroupResults!$C$8</definedName>
    <definedName name="FirstRow">GroupResults!$C$8</definedName>
    <definedName name="GroupID" localSheetId="8">GroupResults!$C$7</definedName>
    <definedName name="GroupID">GroupResults!$C$7</definedName>
    <definedName name="HotTipResetRound" localSheetId="2">'Quarterly Results'!$G$2</definedName>
    <definedName name="HotTipResetRound">Results!$H$2</definedName>
    <definedName name="Interpolate">_xlfn.LAMBDA(_xlpm._x1,_xlpm._y1,_xlpm._x2,_xlpm._y2,_xlpm._x3,_xlfn.LET(_xlpm.m, (_xlpm._y2 - _xlpm._y1) / (_xlpm._x2 - _xlpm._x1), _xlpm.b, _xlpm._y1 - _xlpm.m * _xlpm._x1, _xlpm.m * _xlpm._x3 + _xlpm.b))</definedName>
    <definedName name="InTheMoneyRank" localSheetId="3">GroupResults!$B$2</definedName>
    <definedName name="InTheMoneyRank" localSheetId="1">PowerTipping!$A$2</definedName>
    <definedName name="InTheMoneyRank" localSheetId="2">'Quarterly Results'!$A$2</definedName>
    <definedName name="InTheMoneyRank" localSheetId="8">Results!$A$2</definedName>
    <definedName name="InTheMoneyRank">Results!$A$2</definedName>
    <definedName name="IsLastRound">'Quarterly Results'!$G$3</definedName>
    <definedName name="LastRound">TeamLadderPositions2!$H$4</definedName>
    <definedName name="MaxRound">'Quarterly Results'!$F$3</definedName>
    <definedName name="MinRound">'Quarterly Results'!$E$3</definedName>
    <definedName name="NumHotTippers">'Hot Tip Teams Used'!$E$1</definedName>
    <definedName name="NumMatches">#REF!</definedName>
    <definedName name="NumTeams">TeamLadderPositions2!$H$1</definedName>
    <definedName name="NumTippers" localSheetId="2">'Quarterly Results'!$B$2</definedName>
    <definedName name="NumTippers">Results!$B$2</definedName>
    <definedName name="NumWinners">#REF!</definedName>
    <definedName name="PaidRoundNum" localSheetId="2">'Quarterly Results'!$D$2</definedName>
    <definedName name="PaidRoundNum">Results!$D$2</definedName>
    <definedName name="_xlnm.Print_Area" localSheetId="3">GroupResults!$R$6:$AH$48</definedName>
    <definedName name="_xlnm.Print_Area" localSheetId="6">'Hot Tip Teams Remaining'!$A$1:$W$24</definedName>
    <definedName name="_xlnm.Print_Area" localSheetId="5">'Hot Tip Teams Used'!$M$1:$AN$22</definedName>
    <definedName name="_xlnm.Print_Area" localSheetId="1">OFFSET(PowerTipping!$J$6:$AF$6,0,0,ROWS(PowerTipping!$J$6:$J$9)+NumTippers)</definedName>
    <definedName name="_xlnm.Print_Area" localSheetId="2">'Quarterly Results'!$N$5:$AI$182</definedName>
    <definedName name="_xlnm.Print_Area" localSheetId="0">OFFSET(Results!$S$5:$AV$12,0,0,ROWS(Results!$S$5:$AV$11)+NumTippers)</definedName>
    <definedName name="_xlnm.Print_Titles" localSheetId="3">GroupResults!$6:$13</definedName>
    <definedName name="_xlnm.Print_Titles" localSheetId="6">'Hot Tip Teams Remaining'!$1:$4</definedName>
    <definedName name="_xlnm.Print_Titles" localSheetId="5">'Hot Tip Teams Used'!$1:$2</definedName>
    <definedName name="_xlnm.Print_Titles" localSheetId="1">PowerTipping!$6:$9</definedName>
    <definedName name="_xlnm.Print_Titles" localSheetId="2">'Quarterly Results'!$5:$9</definedName>
    <definedName name="_xlnm.Print_Titles" localSheetId="0">Results!$5:$11</definedName>
    <definedName name="TheRoundNum" localSheetId="3">#REF!</definedName>
    <definedName name="TheRoundNum" localSheetId="1">#REF!</definedName>
    <definedName name="TheRoundNum" localSheetId="2">#REF!</definedName>
    <definedName name="TheRoundNum">#REF!</definedName>
    <definedName name="ThisQuarter">'Quarterly Results'!$E$2</definedName>
    <definedName name="ThisRoundNum" localSheetId="2">'Quarterly Results'!$B$3</definedName>
    <definedName name="ThisRoundNum">Results!$C$2</definedName>
    <definedName name="TopTippersMinScore" localSheetId="2">'Quarterly Results'!$I$2</definedName>
    <definedName name="TopTippersMinScore">Results!$J$2</definedName>
    <definedName name="WinnerMustBePaid" localSheetId="2">'Quarterly Results'!$F$2</definedName>
    <definedName name="WinnerMustBePaid">Results!$F$2</definedName>
    <definedName name="WinnersBinCode">#REF!</definedName>
    <definedName name="WinnerThisRoundMsg" localSheetId="2">'Quarterly Results'!$A$3</definedName>
    <definedName name="WinnerThisRoundMsg">_xlfn.ANCHORARRAY(Results!$A$3)</definedName>
    <definedName name="WinnerThisRoundPaidMsg">_xlfn.ANCHORARRAY(Results!$B$3)</definedName>
    <definedName name="WinnerTipperIDs" localSheetId="2">'Quarterly Results'!$H$2</definedName>
    <definedName name="WinnerTipperIDs">_xlfn.ANCHORARRAY(Results!$I$2)</definedName>
    <definedName name="XMatches">#REF!</definedName>
    <definedName name="YMatche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N19" i="43" l="1"/>
  <c r="BN18" i="43"/>
  <c r="BN17" i="43"/>
  <c r="BN16" i="43"/>
  <c r="BN15" i="43"/>
  <c r="BN14" i="43"/>
  <c r="BN13" i="43"/>
  <c r="BN12" i="43"/>
  <c r="BN11" i="43"/>
  <c r="BN10" i="43"/>
  <c r="BN9" i="43"/>
  <c r="BN8" i="43"/>
  <c r="BN7" i="43"/>
  <c r="BN6" i="43"/>
  <c r="BN5" i="43"/>
  <c r="BN4" i="43"/>
  <c r="BN3" i="43"/>
  <c r="BN2" i="43"/>
  <c r="AP19" i="43"/>
  <c r="AP18" i="43"/>
  <c r="AP17" i="43"/>
  <c r="AP16" i="43"/>
  <c r="AP14" i="43"/>
  <c r="AP8" i="43"/>
  <c r="AP6" i="43"/>
  <c r="AP2" i="43"/>
  <c r="T134" i="54"/>
  <c r="T133" i="54"/>
  <c r="T132" i="54"/>
  <c r="T131" i="54"/>
  <c r="T130" i="54"/>
  <c r="T129" i="54"/>
  <c r="T128" i="54"/>
  <c r="T127" i="54"/>
  <c r="T126" i="54"/>
  <c r="T125" i="54"/>
  <c r="T124" i="54"/>
  <c r="T123" i="54"/>
  <c r="T122" i="54"/>
  <c r="T121" i="54"/>
  <c r="T120" i="54"/>
  <c r="T119" i="54"/>
  <c r="T118" i="54"/>
  <c r="T117" i="54"/>
  <c r="T116" i="54"/>
  <c r="T115" i="54"/>
  <c r="T114" i="54"/>
  <c r="T113" i="54"/>
  <c r="T112" i="54"/>
  <c r="T111" i="54"/>
  <c r="T110" i="54"/>
  <c r="T109" i="54"/>
  <c r="T108" i="54"/>
  <c r="T107" i="54"/>
  <c r="T106" i="54"/>
  <c r="T105" i="54"/>
  <c r="T104" i="54"/>
  <c r="T103" i="54"/>
  <c r="T102" i="54"/>
  <c r="T101" i="54"/>
  <c r="T100" i="54"/>
  <c r="T99" i="54"/>
  <c r="T98" i="54"/>
  <c r="T97" i="54"/>
  <c r="T96" i="54"/>
  <c r="T95" i="54"/>
  <c r="T94" i="54"/>
  <c r="T93" i="54"/>
  <c r="T92" i="54"/>
  <c r="T91" i="54"/>
  <c r="T90" i="54"/>
  <c r="T89" i="54"/>
  <c r="T88" i="54"/>
  <c r="T87" i="54"/>
  <c r="T86" i="54"/>
  <c r="T85" i="54"/>
  <c r="T84" i="54"/>
  <c r="T83" i="54"/>
  <c r="T82" i="54"/>
  <c r="T81" i="54"/>
  <c r="T80" i="54"/>
  <c r="T79" i="54"/>
  <c r="T78" i="54"/>
  <c r="T77" i="54"/>
  <c r="T76" i="54"/>
  <c r="T75" i="54"/>
  <c r="T74" i="54"/>
  <c r="T73" i="54"/>
  <c r="T72" i="54"/>
  <c r="T71" i="54"/>
  <c r="T70" i="54"/>
  <c r="T69" i="54"/>
  <c r="T68" i="54"/>
  <c r="T67" i="54"/>
  <c r="T66" i="54"/>
  <c r="T65" i="54"/>
  <c r="T64" i="54"/>
  <c r="AJ63" i="54"/>
  <c r="AJ62" i="54"/>
  <c r="AJ61" i="54"/>
  <c r="AJ60" i="54"/>
  <c r="AJ59" i="54"/>
  <c r="AJ58" i="54"/>
  <c r="AJ57" i="54"/>
  <c r="AJ56" i="54"/>
  <c r="AJ55" i="54"/>
  <c r="AJ54" i="54"/>
  <c r="AJ53" i="54"/>
  <c r="AJ52" i="54"/>
  <c r="AJ51" i="54"/>
  <c r="AJ50" i="54"/>
  <c r="AJ49" i="54"/>
  <c r="AJ48" i="54"/>
  <c r="AJ47" i="54"/>
  <c r="AJ46" i="54"/>
  <c r="AJ45" i="54"/>
  <c r="AJ44" i="54"/>
  <c r="AJ43" i="54"/>
  <c r="AJ42" i="54"/>
  <c r="AJ41" i="54"/>
  <c r="AJ40" i="54"/>
  <c r="AJ39" i="54"/>
  <c r="AJ38" i="54"/>
  <c r="AJ37" i="54"/>
  <c r="AJ36" i="54"/>
  <c r="AJ35" i="54"/>
  <c r="AJ34" i="54"/>
  <c r="AJ33" i="54"/>
  <c r="AJ32" i="54"/>
  <c r="AJ31" i="54"/>
  <c r="AJ30" i="54"/>
  <c r="AJ29" i="54"/>
  <c r="AJ28" i="54"/>
  <c r="AJ27" i="54"/>
  <c r="AJ26" i="54"/>
  <c r="AJ25" i="54"/>
  <c r="AJ24" i="54"/>
  <c r="AJ23" i="54"/>
  <c r="AJ22" i="54"/>
  <c r="AJ21" i="54"/>
  <c r="AJ20" i="54"/>
  <c r="AJ19" i="54"/>
  <c r="AJ18" i="54"/>
  <c r="AJ17" i="54"/>
  <c r="AJ16" i="54"/>
  <c r="AJ15" i="54"/>
  <c r="A14" i="54" a="1"/>
  <c r="A14" i="54" s="1"/>
  <c r="AH11" i="54"/>
  <c r="AB11" i="54"/>
  <c r="AA11" i="54"/>
  <c r="Z11" i="54"/>
  <c r="Y11" i="54"/>
  <c r="X11" i="54"/>
  <c r="W11" i="54"/>
  <c r="V11" i="54"/>
  <c r="U11" i="54"/>
  <c r="O11" i="54"/>
  <c r="N11" i="54"/>
  <c r="K11" i="54"/>
  <c r="D11" i="54"/>
  <c r="B11" i="54"/>
  <c r="K8" i="54"/>
  <c r="E7" i="54" a="1"/>
  <c r="E7" i="54" s="1"/>
  <c r="C7" i="54" s="1"/>
  <c r="C8" i="54" s="1"/>
  <c r="J14" i="54" s="1"/>
  <c r="B2" i="54"/>
  <c r="R6" i="54" l="1"/>
  <c r="J15" i="54"/>
  <c r="B14" i="54" a="1"/>
  <c r="B14" i="54" s="1"/>
  <c r="D14" i="54" a="1"/>
  <c r="D14" i="54" s="1"/>
  <c r="K14" i="54" a="1"/>
  <c r="K14" i="54" s="1"/>
  <c r="L14" i="54" s="1"/>
  <c r="AL2" i="54" l="1" a="1"/>
  <c r="AL2" i="54" s="1"/>
  <c r="Y14" i="54" a="1"/>
  <c r="Y14" i="54" s="1"/>
  <c r="O14" i="54" a="1"/>
  <c r="O14" i="54" s="1"/>
  <c r="AB14" i="54" a="1"/>
  <c r="AB14" i="54" s="1"/>
  <c r="Z14" i="54" a="1"/>
  <c r="Z14" i="54" s="1"/>
  <c r="X14" i="54" a="1"/>
  <c r="X14" i="54" s="1"/>
  <c r="U14" i="54" a="1"/>
  <c r="U14" i="54" s="1"/>
  <c r="AH14" i="54" a="1"/>
  <c r="AH14" i="54" s="1"/>
  <c r="AA14" i="54" a="1"/>
  <c r="AA14" i="54" s="1"/>
  <c r="W14" i="54" a="1"/>
  <c r="W14" i="54" s="1"/>
  <c r="R14" i="54" s="1"/>
  <c r="N14" i="54" a="1"/>
  <c r="N14" i="54" s="1"/>
  <c r="V14" i="54" a="1"/>
  <c r="V14" i="54" s="1"/>
  <c r="AI14" i="54" a="1"/>
  <c r="AI14" i="54" s="1"/>
  <c r="AE14" i="54" a="1"/>
  <c r="AE14" i="54" s="1"/>
  <c r="AD14" i="54" a="1"/>
  <c r="AD14" i="54" s="1"/>
  <c r="K15" i="54" a="1"/>
  <c r="K15" i="54" s="1"/>
  <c r="L15" i="54" s="1"/>
  <c r="B15" i="54" a="1"/>
  <c r="B15" i="54" s="1"/>
  <c r="J16" i="54"/>
  <c r="D15" i="54" a="1"/>
  <c r="D15" i="54" s="1"/>
  <c r="AL13" i="54" l="1" a="1"/>
  <c r="AL13" i="54" s="1"/>
  <c r="T14" i="54"/>
  <c r="AF14" i="54" a="1"/>
  <c r="W15" i="54" a="1"/>
  <c r="W15" i="54" s="1"/>
  <c r="R15" i="54" s="1"/>
  <c r="AH15" i="54" a="1"/>
  <c r="AH15" i="54" s="1"/>
  <c r="U15" i="54" a="1"/>
  <c r="U15" i="54" s="1"/>
  <c r="AB15" i="54" a="1"/>
  <c r="AB15" i="54" s="1"/>
  <c r="X15" i="54" a="1"/>
  <c r="X15" i="54" s="1"/>
  <c r="V15" i="54" a="1"/>
  <c r="V15" i="54" s="1"/>
  <c r="Z15" i="54" a="1"/>
  <c r="Z15" i="54" s="1"/>
  <c r="Y15" i="54" a="1"/>
  <c r="Y15" i="54" s="1"/>
  <c r="N15" i="54" a="1"/>
  <c r="N15" i="54" s="1"/>
  <c r="AA15" i="54" a="1"/>
  <c r="AA15" i="54" s="1"/>
  <c r="O15" i="54" a="1"/>
  <c r="O15" i="54" s="1"/>
  <c r="AC14" i="54" a="1"/>
  <c r="AC14" i="54" s="1"/>
  <c r="J17" i="54"/>
  <c r="D16" i="54" a="1"/>
  <c r="D16" i="54" s="1"/>
  <c r="K16" i="54" a="1"/>
  <c r="K16" i="54" s="1"/>
  <c r="L16" i="54" s="1"/>
  <c r="B16" i="54" a="1"/>
  <c r="B16" i="54" s="1"/>
  <c r="AJ14" i="54"/>
  <c r="AL1" i="54" l="1" a="1"/>
  <c r="AL1" i="54" s="1"/>
  <c r="AK42" i="54" s="1"/>
  <c r="AF14" i="54"/>
  <c r="AG15" i="54"/>
  <c r="T15" i="54"/>
  <c r="Y16" i="54" a="1"/>
  <c r="Y16" i="54" s="1"/>
  <c r="N16" i="54" a="1"/>
  <c r="N16" i="54" s="1"/>
  <c r="AA16" i="54" a="1"/>
  <c r="AA16" i="54" s="1"/>
  <c r="O16" i="54" a="1"/>
  <c r="O16" i="54" s="1"/>
  <c r="Z16" i="54" a="1"/>
  <c r="Z16" i="54" s="1"/>
  <c r="AB16" i="54" a="1"/>
  <c r="AB16" i="54" s="1"/>
  <c r="X16" i="54" a="1"/>
  <c r="X16" i="54" s="1"/>
  <c r="V16" i="54" a="1"/>
  <c r="V16" i="54" s="1"/>
  <c r="U16" i="54" a="1"/>
  <c r="U16" i="54" s="1"/>
  <c r="AH16" i="54" a="1"/>
  <c r="AH16" i="54" s="1"/>
  <c r="W16" i="54" a="1"/>
  <c r="W16" i="54" s="1"/>
  <c r="R16" i="54" s="1"/>
  <c r="B17" i="54" a="1"/>
  <c r="B17" i="54" s="1"/>
  <c r="K17" i="54" a="1"/>
  <c r="K17" i="54" s="1"/>
  <c r="L17" i="54" s="1"/>
  <c r="J18" i="54"/>
  <c r="D17" i="54" a="1"/>
  <c r="D17" i="54" s="1"/>
  <c r="G15" i="54"/>
  <c r="H15" i="54" s="1"/>
  <c r="AG61" i="54" l="1"/>
  <c r="AK36" i="54"/>
  <c r="AG50" i="54"/>
  <c r="AG51" i="54"/>
  <c r="AK63" i="54"/>
  <c r="AG16" i="54"/>
  <c r="AK30" i="54"/>
  <c r="AG57" i="54"/>
  <c r="AK34" i="54"/>
  <c r="AG45" i="54"/>
  <c r="AG38" i="54"/>
  <c r="AK62" i="54"/>
  <c r="AG46" i="54"/>
  <c r="AK50" i="54"/>
  <c r="AG42" i="54"/>
  <c r="AK21" i="54"/>
  <c r="AG41" i="54"/>
  <c r="AG17" i="54"/>
  <c r="AK43" i="54"/>
  <c r="AK26" i="54"/>
  <c r="AG44" i="54"/>
  <c r="AK59" i="54"/>
  <c r="AK27" i="54"/>
  <c r="AG29" i="54"/>
  <c r="AG14" i="54"/>
  <c r="AG54" i="54"/>
  <c r="AK28" i="54"/>
  <c r="AG36" i="54"/>
  <c r="AK22" i="54"/>
  <c r="AG20" i="54"/>
  <c r="AG18" i="54"/>
  <c r="AK32" i="54"/>
  <c r="AK19" i="54"/>
  <c r="AG58" i="54"/>
  <c r="AK40" i="54"/>
  <c r="AK46" i="54"/>
  <c r="AK38" i="54"/>
  <c r="AG21" i="54"/>
  <c r="AG43" i="54"/>
  <c r="AG47" i="54"/>
  <c r="AG27" i="54"/>
  <c r="AG55" i="54"/>
  <c r="AK35" i="54"/>
  <c r="AK56" i="54"/>
  <c r="AG34" i="54"/>
  <c r="AG28" i="54"/>
  <c r="AK15" i="54"/>
  <c r="AK44" i="54"/>
  <c r="AG39" i="54"/>
  <c r="AG23" i="54"/>
  <c r="AG59" i="54"/>
  <c r="AG40" i="54"/>
  <c r="AK41" i="54"/>
  <c r="AK37" i="54"/>
  <c r="AG25" i="54"/>
  <c r="AK60" i="54"/>
  <c r="AG26" i="54"/>
  <c r="AG62" i="54"/>
  <c r="AK16" i="54"/>
  <c r="AG30" i="54"/>
  <c r="AG56" i="54"/>
  <c r="AG48" i="54"/>
  <c r="AG32" i="54"/>
  <c r="AK20" i="54"/>
  <c r="AG60" i="54"/>
  <c r="AK17" i="54"/>
  <c r="AG22" i="54"/>
  <c r="AG63" i="54"/>
  <c r="AK61" i="54"/>
  <c r="AG31" i="54"/>
  <c r="AK24" i="54"/>
  <c r="AK52" i="54"/>
  <c r="AK51" i="54"/>
  <c r="AG35" i="54"/>
  <c r="AG24" i="54"/>
  <c r="AK48" i="54"/>
  <c r="AK55" i="54"/>
  <c r="AK45" i="54"/>
  <c r="AK29" i="54"/>
  <c r="AK54" i="54"/>
  <c r="AG53" i="54"/>
  <c r="AG37" i="54"/>
  <c r="AK31" i="54"/>
  <c r="AK23" i="54"/>
  <c r="AK14" i="54"/>
  <c r="AK49" i="54"/>
  <c r="AK53" i="54"/>
  <c r="AK25" i="54"/>
  <c r="AK57" i="54"/>
  <c r="AG49" i="54"/>
  <c r="AG33" i="54"/>
  <c r="AK18" i="54"/>
  <c r="AK58" i="54"/>
  <c r="AK39" i="54"/>
  <c r="AK47" i="54"/>
  <c r="AG52" i="54"/>
  <c r="AG19" i="54"/>
  <c r="AK33" i="54"/>
  <c r="T16" i="54"/>
  <c r="G16" i="54"/>
  <c r="H16" i="54" s="1"/>
  <c r="B18" i="54" a="1"/>
  <c r="B18" i="54" s="1"/>
  <c r="D18" i="54" a="1"/>
  <c r="D18" i="54" s="1"/>
  <c r="J19" i="54"/>
  <c r="K18" i="54" a="1"/>
  <c r="K18" i="54" s="1"/>
  <c r="L18" i="54" s="1"/>
  <c r="AA17" i="54" a="1"/>
  <c r="AA17" i="54" s="1"/>
  <c r="X17" i="54" a="1"/>
  <c r="X17" i="54" s="1"/>
  <c r="W17" i="54" a="1"/>
  <c r="W17" i="54" s="1"/>
  <c r="R17" i="54" s="1"/>
  <c r="O17" i="54" a="1"/>
  <c r="O17" i="54" s="1"/>
  <c r="N17" i="54" a="1"/>
  <c r="N17" i="54" s="1"/>
  <c r="U17" i="54" a="1"/>
  <c r="U17" i="54" s="1"/>
  <c r="Z17" i="54" a="1"/>
  <c r="Z17" i="54" s="1"/>
  <c r="AH17" i="54" a="1"/>
  <c r="AH17" i="54" s="1"/>
  <c r="AB17" i="54" a="1"/>
  <c r="AB17" i="54" s="1"/>
  <c r="Y17" i="54" a="1"/>
  <c r="Y17" i="54" s="1"/>
  <c r="V17" i="54" a="1"/>
  <c r="V17" i="54" s="1"/>
  <c r="T17" i="54" l="1"/>
  <c r="K19" i="54" a="1"/>
  <c r="K19" i="54" s="1"/>
  <c r="L19" i="54" s="1"/>
  <c r="D19" i="54" a="1"/>
  <c r="D19" i="54" s="1"/>
  <c r="J20" i="54"/>
  <c r="B19" i="54" a="1"/>
  <c r="B19" i="54" s="1"/>
  <c r="V18" i="54" a="1"/>
  <c r="V18" i="54" s="1"/>
  <c r="AH18" i="54" a="1"/>
  <c r="AH18" i="54" s="1"/>
  <c r="U18" i="54" a="1"/>
  <c r="U18" i="54" s="1"/>
  <c r="AB18" i="54" a="1"/>
  <c r="AB18" i="54" s="1"/>
  <c r="W18" i="54" a="1"/>
  <c r="W18" i="54" s="1"/>
  <c r="R18" i="54" s="1"/>
  <c r="O18" i="54" a="1"/>
  <c r="O18" i="54" s="1"/>
  <c r="AA18" i="54" a="1"/>
  <c r="AA18" i="54" s="1"/>
  <c r="X18" i="54" a="1"/>
  <c r="X18" i="54" s="1"/>
  <c r="Z18" i="54" a="1"/>
  <c r="Z18" i="54" s="1"/>
  <c r="Y18" i="54" a="1"/>
  <c r="Y18" i="54" s="1"/>
  <c r="N18" i="54" a="1"/>
  <c r="N18" i="54" s="1"/>
  <c r="G17" i="54"/>
  <c r="H17" i="54" s="1"/>
  <c r="G18" i="54" l="1"/>
  <c r="H18" i="54" s="1"/>
  <c r="T18" i="54"/>
  <c r="D20" i="54" a="1"/>
  <c r="D20" i="54" s="1"/>
  <c r="K20" i="54" a="1"/>
  <c r="K20" i="54" s="1"/>
  <c r="L20" i="54" s="1"/>
  <c r="J21" i="54"/>
  <c r="B20" i="54" a="1"/>
  <c r="B20" i="54" s="1"/>
  <c r="X19" i="54" a="1"/>
  <c r="X19" i="54" s="1"/>
  <c r="Z19" i="54" a="1"/>
  <c r="Z19" i="54" s="1"/>
  <c r="N19" i="54" a="1"/>
  <c r="N19" i="54" s="1"/>
  <c r="Y19" i="54" a="1"/>
  <c r="Y19" i="54" s="1"/>
  <c r="W19" i="54" a="1"/>
  <c r="W19" i="54" s="1"/>
  <c r="R19" i="54" s="1"/>
  <c r="V19" i="54" a="1"/>
  <c r="V19" i="54" s="1"/>
  <c r="U19" i="54" a="1"/>
  <c r="U19" i="54" s="1"/>
  <c r="AH19" i="54" a="1"/>
  <c r="AH19" i="54" s="1"/>
  <c r="AA19" i="54" a="1"/>
  <c r="AA19" i="54" s="1"/>
  <c r="AB19" i="54" a="1"/>
  <c r="AB19" i="54" s="1"/>
  <c r="O19" i="54" a="1"/>
  <c r="O19" i="54" s="1"/>
  <c r="T19" i="54" l="1"/>
  <c r="G19" i="54"/>
  <c r="H19" i="54" s="1"/>
  <c r="J22" i="54"/>
  <c r="D21" i="54" a="1"/>
  <c r="D21" i="54" s="1"/>
  <c r="K21" i="54" a="1"/>
  <c r="K21" i="54" s="1"/>
  <c r="L21" i="54" s="1"/>
  <c r="B21" i="54" a="1"/>
  <c r="B21" i="54" s="1"/>
  <c r="Z20" i="54" a="1"/>
  <c r="Z20" i="54" s="1"/>
  <c r="O20" i="54" a="1"/>
  <c r="O20" i="54" s="1"/>
  <c r="V20" i="54" a="1"/>
  <c r="V20" i="54" s="1"/>
  <c r="AH20" i="54" a="1"/>
  <c r="AH20" i="54" s="1"/>
  <c r="U20" i="54" a="1"/>
  <c r="U20" i="54" s="1"/>
  <c r="AA20" i="54" a="1"/>
  <c r="AA20" i="54" s="1"/>
  <c r="Y20" i="54" a="1"/>
  <c r="Y20" i="54" s="1"/>
  <c r="N20" i="54" a="1"/>
  <c r="N20" i="54" s="1"/>
  <c r="AB20" i="54" a="1"/>
  <c r="AB20" i="54" s="1"/>
  <c r="W20" i="54" a="1"/>
  <c r="W20" i="54" s="1"/>
  <c r="R20" i="54" s="1"/>
  <c r="X20" i="54" a="1"/>
  <c r="X20" i="54" s="1"/>
  <c r="T20" i="54" l="1"/>
  <c r="AB21" i="54" a="1"/>
  <c r="AB21" i="54" s="1"/>
  <c r="U21" i="54" a="1"/>
  <c r="U21" i="54" s="1"/>
  <c r="AA21" i="54" a="1"/>
  <c r="AA21" i="54" s="1"/>
  <c r="O21" i="54" a="1"/>
  <c r="O21" i="54" s="1"/>
  <c r="Z21" i="54" a="1"/>
  <c r="Z21" i="54" s="1"/>
  <c r="N21" i="54" a="1"/>
  <c r="N21" i="54" s="1"/>
  <c r="AH21" i="54" a="1"/>
  <c r="AH21" i="54" s="1"/>
  <c r="W21" i="54" a="1"/>
  <c r="W21" i="54" s="1"/>
  <c r="R21" i="54" s="1"/>
  <c r="Y21" i="54" a="1"/>
  <c r="Y21" i="54" s="1"/>
  <c r="X21" i="54" a="1"/>
  <c r="X21" i="54" s="1"/>
  <c r="V21" i="54" a="1"/>
  <c r="V21" i="54" s="1"/>
  <c r="K22" i="54" a="1"/>
  <c r="K22" i="54" s="1"/>
  <c r="L22" i="54" s="1"/>
  <c r="J23" i="54"/>
  <c r="B22" i="54" a="1"/>
  <c r="B22" i="54" s="1"/>
  <c r="D22" i="54" a="1"/>
  <c r="D22" i="54" s="1"/>
  <c r="G20" i="54"/>
  <c r="H20" i="54" s="1"/>
  <c r="T21" i="54" l="1"/>
  <c r="G21" i="54"/>
  <c r="H21" i="54" s="1"/>
  <c r="D23" i="54" a="1"/>
  <c r="D23" i="54" s="1"/>
  <c r="J24" i="54"/>
  <c r="B23" i="54" a="1"/>
  <c r="B23" i="54" s="1"/>
  <c r="K23" i="54" a="1"/>
  <c r="K23" i="54" s="1"/>
  <c r="L23" i="54" s="1"/>
  <c r="W22" i="54" a="1"/>
  <c r="W22" i="54" s="1"/>
  <c r="R22" i="54" s="1"/>
  <c r="AH22" i="54" a="1"/>
  <c r="AH22" i="54" s="1"/>
  <c r="Y22" i="54" a="1"/>
  <c r="Y22" i="54" s="1"/>
  <c r="X22" i="54" a="1"/>
  <c r="X22" i="54" s="1"/>
  <c r="U22" i="54" a="1"/>
  <c r="U22" i="54" s="1"/>
  <c r="Z22" i="54" a="1"/>
  <c r="Z22" i="54" s="1"/>
  <c r="N22" i="54" a="1"/>
  <c r="N22" i="54" s="1"/>
  <c r="AB22" i="54" a="1"/>
  <c r="AB22" i="54" s="1"/>
  <c r="AA22" i="54" a="1"/>
  <c r="AA22" i="54" s="1"/>
  <c r="V22" i="54" a="1"/>
  <c r="V22" i="54" s="1"/>
  <c r="O22" i="54" a="1"/>
  <c r="O22" i="54" s="1"/>
  <c r="T22" i="54" l="1"/>
  <c r="Y23" i="54" a="1"/>
  <c r="Y23" i="54" s="1"/>
  <c r="N23" i="54" a="1"/>
  <c r="N23" i="54" s="1"/>
  <c r="X23" i="54" a="1"/>
  <c r="X23" i="54" s="1"/>
  <c r="V23" i="54" a="1"/>
  <c r="V23" i="54" s="1"/>
  <c r="AH23" i="54" a="1"/>
  <c r="AH23" i="54" s="1"/>
  <c r="U23" i="54" a="1"/>
  <c r="U23" i="54" s="1"/>
  <c r="AA23" i="54" a="1"/>
  <c r="AA23" i="54" s="1"/>
  <c r="O23" i="54" a="1"/>
  <c r="O23" i="54" s="1"/>
  <c r="AB23" i="54" a="1"/>
  <c r="AB23" i="54" s="1"/>
  <c r="Z23" i="54" a="1"/>
  <c r="Z23" i="54" s="1"/>
  <c r="W23" i="54" a="1"/>
  <c r="W23" i="54" s="1"/>
  <c r="R23" i="54" s="1"/>
  <c r="B24" i="54" a="1"/>
  <c r="B24" i="54" s="1"/>
  <c r="K24" i="54" a="1"/>
  <c r="K24" i="54" s="1"/>
  <c r="L24" i="54" s="1"/>
  <c r="D24" i="54" a="1"/>
  <c r="D24" i="54" s="1"/>
  <c r="J25" i="54"/>
  <c r="G22" i="54"/>
  <c r="H22" i="54" s="1"/>
  <c r="T23" i="54" l="1"/>
  <c r="G23" i="54"/>
  <c r="H23" i="54" s="1"/>
  <c r="AA24" i="54" a="1"/>
  <c r="AA24" i="54" s="1"/>
  <c r="Z24" i="54" a="1"/>
  <c r="Z24" i="54" s="1"/>
  <c r="O24" i="54" a="1"/>
  <c r="O24" i="54" s="1"/>
  <c r="AH24" i="54" a="1"/>
  <c r="AH24" i="54" s="1"/>
  <c r="U24" i="54" a="1"/>
  <c r="U24" i="54" s="1"/>
  <c r="AB24" i="54" a="1"/>
  <c r="AB24" i="54" s="1"/>
  <c r="X24" i="54" a="1"/>
  <c r="X24" i="54" s="1"/>
  <c r="V24" i="54" a="1"/>
  <c r="V24" i="54" s="1"/>
  <c r="N24" i="54" a="1"/>
  <c r="N24" i="54" s="1"/>
  <c r="Y24" i="54" a="1"/>
  <c r="Y24" i="54" s="1"/>
  <c r="W24" i="54" a="1"/>
  <c r="W24" i="54" s="1"/>
  <c r="R24" i="54" s="1"/>
  <c r="J26" i="54"/>
  <c r="B25" i="54" a="1"/>
  <c r="B25" i="54" s="1"/>
  <c r="K25" i="54" a="1"/>
  <c r="K25" i="54" s="1"/>
  <c r="L25" i="54" s="1"/>
  <c r="D25" i="54" a="1"/>
  <c r="D25" i="54" s="1"/>
  <c r="T24" i="54" l="1"/>
  <c r="G24" i="54"/>
  <c r="H24" i="54" s="1"/>
  <c r="V25" i="54" a="1"/>
  <c r="V25" i="54" s="1"/>
  <c r="AB25" i="54" a="1"/>
  <c r="AB25" i="54" s="1"/>
  <c r="U25" i="54" a="1"/>
  <c r="U25" i="54" s="1"/>
  <c r="O25" i="54" a="1"/>
  <c r="O25" i="54" s="1"/>
  <c r="AA25" i="54" a="1"/>
  <c r="AA25" i="54" s="1"/>
  <c r="N25" i="54" a="1"/>
  <c r="N25" i="54" s="1"/>
  <c r="W25" i="54" a="1"/>
  <c r="W25" i="54" s="1"/>
  <c r="R25" i="54" s="1"/>
  <c r="Z25" i="54" a="1"/>
  <c r="Z25" i="54" s="1"/>
  <c r="X25" i="54" a="1"/>
  <c r="X25" i="54" s="1"/>
  <c r="AH25" i="54" a="1"/>
  <c r="AH25" i="54" s="1"/>
  <c r="Y25" i="54" a="1"/>
  <c r="Y25" i="54" s="1"/>
  <c r="K26" i="54" a="1"/>
  <c r="K26" i="54" s="1"/>
  <c r="L26" i="54" s="1"/>
  <c r="J27" i="54"/>
  <c r="D26" i="54" a="1"/>
  <c r="D26" i="54" s="1"/>
  <c r="B26" i="54" a="1"/>
  <c r="B26" i="54" s="1"/>
  <c r="T25" i="54" l="1"/>
  <c r="G25" i="54"/>
  <c r="H25" i="54" s="1"/>
  <c r="K27" i="54" a="1"/>
  <c r="K27" i="54" s="1"/>
  <c r="L27" i="54" s="1"/>
  <c r="J28" i="54"/>
  <c r="B27" i="54" a="1"/>
  <c r="B27" i="54" s="1"/>
  <c r="D27" i="54" a="1"/>
  <c r="D27" i="54" s="1"/>
  <c r="X26" i="54" a="1"/>
  <c r="X26" i="54" s="1"/>
  <c r="W26" i="54" a="1"/>
  <c r="W26" i="54" s="1"/>
  <c r="R26" i="54" s="1"/>
  <c r="AA26" i="54" a="1"/>
  <c r="AA26" i="54" s="1"/>
  <c r="N26" i="54" a="1"/>
  <c r="N26" i="54" s="1"/>
  <c r="Z26" i="54" a="1"/>
  <c r="Z26" i="54" s="1"/>
  <c r="Y26" i="54" a="1"/>
  <c r="Y26" i="54" s="1"/>
  <c r="V26" i="54" a="1"/>
  <c r="V26" i="54" s="1"/>
  <c r="U26" i="54" a="1"/>
  <c r="U26" i="54" s="1"/>
  <c r="AB26" i="54" a="1"/>
  <c r="AB26" i="54" s="1"/>
  <c r="O26" i="54" a="1"/>
  <c r="O26" i="54" s="1"/>
  <c r="AH26" i="54" a="1"/>
  <c r="AH26" i="54" s="1"/>
  <c r="T26" i="54" l="1"/>
  <c r="G26" i="54"/>
  <c r="H26" i="54" s="1"/>
  <c r="J29" i="54"/>
  <c r="K28" i="54" a="1"/>
  <c r="K28" i="54" s="1"/>
  <c r="L28" i="54" s="1"/>
  <c r="D28" i="54" a="1"/>
  <c r="D28" i="54" s="1"/>
  <c r="B28" i="54" a="1"/>
  <c r="B28" i="54" s="1"/>
  <c r="W27" i="54" a="1"/>
  <c r="W27" i="54" s="1"/>
  <c r="R27" i="54" s="1"/>
  <c r="AA27" i="54" a="1"/>
  <c r="AA27" i="54" s="1"/>
  <c r="O27" i="54" a="1"/>
  <c r="O27" i="54" s="1"/>
  <c r="Z27" i="54" a="1"/>
  <c r="Z27" i="54" s="1"/>
  <c r="Y27" i="54" a="1"/>
  <c r="Y27" i="54" s="1"/>
  <c r="X27" i="54" a="1"/>
  <c r="X27" i="54" s="1"/>
  <c r="N27" i="54" a="1"/>
  <c r="N27" i="54" s="1"/>
  <c r="AH27" i="54" a="1"/>
  <c r="AH27" i="54" s="1"/>
  <c r="V27" i="54" a="1"/>
  <c r="V27" i="54" s="1"/>
  <c r="AB27" i="54" a="1"/>
  <c r="AB27" i="54" s="1"/>
  <c r="U27" i="54" a="1"/>
  <c r="U27" i="54" s="1"/>
  <c r="T27" i="54" l="1"/>
  <c r="G27" i="54"/>
  <c r="H27" i="54" s="1"/>
  <c r="Y28" i="54" a="1"/>
  <c r="Y28" i="54" s="1"/>
  <c r="N28" i="54" a="1"/>
  <c r="N28" i="54" s="1"/>
  <c r="W28" i="54" a="1"/>
  <c r="W28" i="54" s="1"/>
  <c r="R28" i="54" s="1"/>
  <c r="AH28" i="54" a="1"/>
  <c r="AH28" i="54" s="1"/>
  <c r="V28" i="54" a="1"/>
  <c r="V28" i="54" s="1"/>
  <c r="Z28" i="54" a="1"/>
  <c r="Z28" i="54" s="1"/>
  <c r="X28" i="54" a="1"/>
  <c r="X28" i="54" s="1"/>
  <c r="AA28" i="54" a="1"/>
  <c r="AA28" i="54" s="1"/>
  <c r="O28" i="54" a="1"/>
  <c r="O28" i="54" s="1"/>
  <c r="U28" i="54" a="1"/>
  <c r="U28" i="54" s="1"/>
  <c r="AB28" i="54" a="1"/>
  <c r="AB28" i="54" s="1"/>
  <c r="J30" i="54"/>
  <c r="K29" i="54" a="1"/>
  <c r="K29" i="54" s="1"/>
  <c r="L29" i="54" s="1"/>
  <c r="B29" i="54" a="1"/>
  <c r="B29" i="54" s="1"/>
  <c r="D29" i="54" a="1"/>
  <c r="D29" i="54" s="1"/>
  <c r="T28" i="54" l="1"/>
  <c r="AA29" i="54" a="1"/>
  <c r="AA29" i="54" s="1"/>
  <c r="O29" i="54" a="1"/>
  <c r="O29" i="54" s="1"/>
  <c r="Z29" i="54" a="1"/>
  <c r="Z29" i="54" s="1"/>
  <c r="N29" i="54" a="1"/>
  <c r="N29" i="54" s="1"/>
  <c r="X29" i="54" a="1"/>
  <c r="X29" i="54" s="1"/>
  <c r="W29" i="54" a="1"/>
  <c r="W29" i="54" s="1"/>
  <c r="R29" i="54" s="1"/>
  <c r="U29" i="54" a="1"/>
  <c r="U29" i="54" s="1"/>
  <c r="V29" i="54" a="1"/>
  <c r="V29" i="54" s="1"/>
  <c r="AH29" i="54" a="1"/>
  <c r="AH29" i="54" s="1"/>
  <c r="Y29" i="54" a="1"/>
  <c r="Y29" i="54" s="1"/>
  <c r="AB29" i="54" a="1"/>
  <c r="AB29" i="54" s="1"/>
  <c r="K30" i="54" a="1"/>
  <c r="K30" i="54" s="1"/>
  <c r="L30" i="54" s="1"/>
  <c r="D30" i="54" a="1"/>
  <c r="D30" i="54" s="1"/>
  <c r="B30" i="54" a="1"/>
  <c r="B30" i="54" s="1"/>
  <c r="J31" i="54"/>
  <c r="G28" i="54"/>
  <c r="H28" i="54" s="1"/>
  <c r="T29" i="54" l="1"/>
  <c r="G29" i="54"/>
  <c r="H29" i="54" s="1"/>
  <c r="B31" i="54" a="1"/>
  <c r="B31" i="54" s="1"/>
  <c r="J32" i="54"/>
  <c r="D31" i="54" a="1"/>
  <c r="D31" i="54" s="1"/>
  <c r="K31" i="54" a="1"/>
  <c r="K31" i="54" s="1"/>
  <c r="L31" i="54" s="1"/>
  <c r="V30" i="54" a="1"/>
  <c r="V30" i="54" s="1"/>
  <c r="W30" i="54" a="1"/>
  <c r="W30" i="54" s="1"/>
  <c r="R30" i="54" s="1"/>
  <c r="AH30" i="54" a="1"/>
  <c r="AH30" i="54" s="1"/>
  <c r="Y30" i="54" a="1"/>
  <c r="Y30" i="54" s="1"/>
  <c r="X30" i="54" a="1"/>
  <c r="X30" i="54" s="1"/>
  <c r="AB30" i="54" a="1"/>
  <c r="AB30" i="54" s="1"/>
  <c r="AA30" i="54" a="1"/>
  <c r="AA30" i="54" s="1"/>
  <c r="Z30" i="54" a="1"/>
  <c r="Z30" i="54" s="1"/>
  <c r="O30" i="54" a="1"/>
  <c r="O30" i="54" s="1"/>
  <c r="N30" i="54" a="1"/>
  <c r="N30" i="54" s="1"/>
  <c r="U30" i="54" a="1"/>
  <c r="U30" i="54" s="1"/>
  <c r="T30" i="54" l="1"/>
  <c r="G30" i="54"/>
  <c r="H30" i="54" s="1"/>
  <c r="D32" i="54" a="1"/>
  <c r="D32" i="54" s="1"/>
  <c r="K32" i="54" a="1"/>
  <c r="K32" i="54" s="1"/>
  <c r="L32" i="54" s="1"/>
  <c r="J33" i="54"/>
  <c r="B32" i="54" a="1"/>
  <c r="B32" i="54" s="1"/>
  <c r="Y31" i="54" a="1"/>
  <c r="Y31" i="54" s="1"/>
  <c r="O31" i="54" a="1"/>
  <c r="O31" i="54" s="1"/>
  <c r="AA31" i="54" a="1"/>
  <c r="AA31" i="54" s="1"/>
  <c r="Z31" i="54" a="1"/>
  <c r="Z31" i="54" s="1"/>
  <c r="N31" i="54" a="1"/>
  <c r="N31" i="54" s="1"/>
  <c r="X31" i="54" a="1"/>
  <c r="X31" i="54" s="1"/>
  <c r="W31" i="54" a="1"/>
  <c r="W31" i="54" s="1"/>
  <c r="R31" i="54" s="1"/>
  <c r="V31" i="54" a="1"/>
  <c r="V31" i="54" s="1"/>
  <c r="U31" i="54" a="1"/>
  <c r="U31" i="54" s="1"/>
  <c r="AH31" i="54" a="1"/>
  <c r="AH31" i="54" s="1"/>
  <c r="AB31" i="54" a="1"/>
  <c r="AB31" i="54" s="1"/>
  <c r="T31" i="54" l="1"/>
  <c r="B33" i="54" a="1"/>
  <c r="B33" i="54" s="1"/>
  <c r="K33" i="54" a="1"/>
  <c r="K33" i="54" s="1"/>
  <c r="L33" i="54" s="1"/>
  <c r="J34" i="54"/>
  <c r="D33" i="54" a="1"/>
  <c r="D33" i="54" s="1"/>
  <c r="U32" i="54" a="1"/>
  <c r="U32" i="54" s="1"/>
  <c r="X32" i="54" a="1"/>
  <c r="X32" i="54" s="1"/>
  <c r="AA32" i="54" a="1"/>
  <c r="AA32" i="54" s="1"/>
  <c r="Z32" i="54" a="1"/>
  <c r="Z32" i="54" s="1"/>
  <c r="O32" i="54" a="1"/>
  <c r="O32" i="54" s="1"/>
  <c r="N32" i="54" a="1"/>
  <c r="N32" i="54" s="1"/>
  <c r="AH32" i="54" a="1"/>
  <c r="AH32" i="54" s="1"/>
  <c r="Y32" i="54" a="1"/>
  <c r="Y32" i="54" s="1"/>
  <c r="W32" i="54" a="1"/>
  <c r="W32" i="54" s="1"/>
  <c r="R32" i="54" s="1"/>
  <c r="V32" i="54" a="1"/>
  <c r="V32" i="54" s="1"/>
  <c r="AB32" i="54" a="1"/>
  <c r="AB32" i="54" s="1"/>
  <c r="G31" i="54"/>
  <c r="H31" i="54" s="1"/>
  <c r="T32" i="54" l="1"/>
  <c r="G32" i="54"/>
  <c r="H32" i="54" s="1"/>
  <c r="K34" i="54" a="1"/>
  <c r="K34" i="54" s="1"/>
  <c r="L34" i="54" s="1"/>
  <c r="J35" i="54"/>
  <c r="D34" i="54" a="1"/>
  <c r="D34" i="54" s="1"/>
  <c r="B34" i="54" a="1"/>
  <c r="B34" i="54" s="1"/>
  <c r="Y33" i="54" a="1"/>
  <c r="Y33" i="54" s="1"/>
  <c r="U33" i="54" a="1"/>
  <c r="U33" i="54" s="1"/>
  <c r="AB33" i="54" a="1"/>
  <c r="AB33" i="54" s="1"/>
  <c r="AA33" i="54" a="1"/>
  <c r="AA33" i="54" s="1"/>
  <c r="Z33" i="54" a="1"/>
  <c r="Z33" i="54" s="1"/>
  <c r="X33" i="54" a="1"/>
  <c r="X33" i="54" s="1"/>
  <c r="W33" i="54" a="1"/>
  <c r="W33" i="54" s="1"/>
  <c r="R33" i="54" s="1"/>
  <c r="V33" i="54" a="1"/>
  <c r="V33" i="54" s="1"/>
  <c r="N33" i="54" a="1"/>
  <c r="N33" i="54" s="1"/>
  <c r="AH33" i="54" a="1"/>
  <c r="AH33" i="54" s="1"/>
  <c r="O33" i="54" a="1"/>
  <c r="O33" i="54" s="1"/>
  <c r="T33" i="54" l="1"/>
  <c r="G33" i="54"/>
  <c r="H33" i="54" s="1"/>
  <c r="J36" i="54"/>
  <c r="D35" i="54" a="1"/>
  <c r="D35" i="54" s="1"/>
  <c r="K35" i="54" a="1"/>
  <c r="K35" i="54" s="1"/>
  <c r="L35" i="54" s="1"/>
  <c r="B35" i="54" a="1"/>
  <c r="B35" i="54" s="1"/>
  <c r="AB34" i="54" a="1"/>
  <c r="AB34" i="54" s="1"/>
  <c r="Z34" i="54" a="1"/>
  <c r="Z34" i="54" s="1"/>
  <c r="Y34" i="54" a="1"/>
  <c r="Y34" i="54" s="1"/>
  <c r="N34" i="54" a="1"/>
  <c r="N34" i="54" s="1"/>
  <c r="AA34" i="54" a="1"/>
  <c r="AA34" i="54" s="1"/>
  <c r="U34" i="54" a="1"/>
  <c r="U34" i="54" s="1"/>
  <c r="O34" i="54" a="1"/>
  <c r="O34" i="54" s="1"/>
  <c r="X34" i="54" a="1"/>
  <c r="X34" i="54" s="1"/>
  <c r="W34" i="54" a="1"/>
  <c r="W34" i="54" s="1"/>
  <c r="R34" i="54" s="1"/>
  <c r="V34" i="54" a="1"/>
  <c r="V34" i="54" s="1"/>
  <c r="AH34" i="54" a="1"/>
  <c r="AH34" i="54" s="1"/>
  <c r="T34" i="54" l="1"/>
  <c r="X35" i="54" a="1"/>
  <c r="X35" i="54" s="1"/>
  <c r="W35" i="54" a="1"/>
  <c r="W35" i="54" s="1"/>
  <c r="R35" i="54" s="1"/>
  <c r="V35" i="54" a="1"/>
  <c r="V35" i="54" s="1"/>
  <c r="O35" i="54" a="1"/>
  <c r="O35" i="54" s="1"/>
  <c r="AB35" i="54" a="1"/>
  <c r="AB35" i="54" s="1"/>
  <c r="N35" i="54" a="1"/>
  <c r="N35" i="54" s="1"/>
  <c r="AA35" i="54" a="1"/>
  <c r="AA35" i="54" s="1"/>
  <c r="AH35" i="54" a="1"/>
  <c r="AH35" i="54" s="1"/>
  <c r="Z35" i="54" a="1"/>
  <c r="Z35" i="54" s="1"/>
  <c r="Y35" i="54" a="1"/>
  <c r="Y35" i="54" s="1"/>
  <c r="U35" i="54" a="1"/>
  <c r="U35" i="54" s="1"/>
  <c r="B36" i="54" a="1"/>
  <c r="B36" i="54" s="1"/>
  <c r="J37" i="54"/>
  <c r="K36" i="54" a="1"/>
  <c r="K36" i="54" s="1"/>
  <c r="L36" i="54" s="1"/>
  <c r="D36" i="54" a="1"/>
  <c r="D36" i="54" s="1"/>
  <c r="G34" i="54"/>
  <c r="H34" i="54" s="1"/>
  <c r="T35" i="54" l="1"/>
  <c r="G35" i="54"/>
  <c r="H35" i="54" s="1"/>
  <c r="AH36" i="54" a="1"/>
  <c r="AH36" i="54" s="1"/>
  <c r="AB36" i="54" a="1"/>
  <c r="AB36" i="54" s="1"/>
  <c r="AA36" i="54" a="1"/>
  <c r="AA36" i="54" s="1"/>
  <c r="O36" i="54" a="1"/>
  <c r="O36" i="54" s="1"/>
  <c r="N36" i="54" a="1"/>
  <c r="N36" i="54" s="1"/>
  <c r="X36" i="54" a="1"/>
  <c r="X36" i="54" s="1"/>
  <c r="W36" i="54" a="1"/>
  <c r="W36" i="54" s="1"/>
  <c r="R36" i="54" s="1"/>
  <c r="V36" i="54" a="1"/>
  <c r="V36" i="54" s="1"/>
  <c r="Y36" i="54" a="1"/>
  <c r="Y36" i="54" s="1"/>
  <c r="U36" i="54" a="1"/>
  <c r="U36" i="54" s="1"/>
  <c r="Z36" i="54" a="1"/>
  <c r="Z36" i="54" s="1"/>
  <c r="K37" i="54" a="1"/>
  <c r="K37" i="54" s="1"/>
  <c r="L37" i="54" s="1"/>
  <c r="D37" i="54" a="1"/>
  <c r="D37" i="54" s="1"/>
  <c r="J38" i="54"/>
  <c r="B37" i="54" a="1"/>
  <c r="B37" i="54" s="1"/>
  <c r="T36" i="54" l="1"/>
  <c r="G36" i="54"/>
  <c r="H36" i="54" s="1"/>
  <c r="B38" i="54" a="1"/>
  <c r="B38" i="54" s="1"/>
  <c r="D38" i="54" a="1"/>
  <c r="D38" i="54" s="1"/>
  <c r="J39" i="54"/>
  <c r="K38" i="54" a="1"/>
  <c r="K38" i="54" s="1"/>
  <c r="L38" i="54" s="1"/>
  <c r="Z37" i="54" a="1"/>
  <c r="Z37" i="54" s="1"/>
  <c r="N37" i="54" a="1"/>
  <c r="N37" i="54" s="1"/>
  <c r="Y37" i="54" a="1"/>
  <c r="Y37" i="54" s="1"/>
  <c r="U37" i="54" a="1"/>
  <c r="U37" i="54" s="1"/>
  <c r="AH37" i="54" a="1"/>
  <c r="AH37" i="54" s="1"/>
  <c r="AB37" i="54" a="1"/>
  <c r="AB37" i="54" s="1"/>
  <c r="X37" i="54" a="1"/>
  <c r="X37" i="54" s="1"/>
  <c r="W37" i="54" a="1"/>
  <c r="W37" i="54" s="1"/>
  <c r="R37" i="54" s="1"/>
  <c r="V37" i="54" a="1"/>
  <c r="V37" i="54" s="1"/>
  <c r="AA37" i="54" a="1"/>
  <c r="AA37" i="54" s="1"/>
  <c r="O37" i="54" a="1"/>
  <c r="O37" i="54" s="1"/>
  <c r="T37" i="54" l="1"/>
  <c r="G37" i="54"/>
  <c r="H37" i="54" s="1"/>
  <c r="V38" i="54" a="1"/>
  <c r="V38" i="54" s="1"/>
  <c r="AH38" i="54" a="1"/>
  <c r="AH38" i="54" s="1"/>
  <c r="W38" i="54" a="1"/>
  <c r="W38" i="54" s="1"/>
  <c r="R38" i="54" s="1"/>
  <c r="U38" i="54" a="1"/>
  <c r="U38" i="54" s="1"/>
  <c r="O38" i="54" a="1"/>
  <c r="O38" i="54" s="1"/>
  <c r="Y38" i="54" a="1"/>
  <c r="Y38" i="54" s="1"/>
  <c r="X38" i="54" a="1"/>
  <c r="X38" i="54" s="1"/>
  <c r="Z38" i="54" a="1"/>
  <c r="Z38" i="54" s="1"/>
  <c r="N38" i="54" a="1"/>
  <c r="N38" i="54" s="1"/>
  <c r="AA38" i="54" a="1"/>
  <c r="AA38" i="54" s="1"/>
  <c r="AB38" i="54" a="1"/>
  <c r="AB38" i="54" s="1"/>
  <c r="K39" i="54" a="1"/>
  <c r="K39" i="54" s="1"/>
  <c r="L39" i="54" s="1"/>
  <c r="J40" i="54"/>
  <c r="B39" i="54" a="1"/>
  <c r="B39" i="54" s="1"/>
  <c r="D39" i="54" a="1"/>
  <c r="D39" i="54" s="1"/>
  <c r="T38" i="54" l="1"/>
  <c r="G38" i="54"/>
  <c r="H38" i="54" s="1"/>
  <c r="K40" i="54" a="1"/>
  <c r="K40" i="54" s="1"/>
  <c r="L40" i="54" s="1"/>
  <c r="D40" i="54" a="1"/>
  <c r="D40" i="54" s="1"/>
  <c r="B40" i="54" a="1"/>
  <c r="B40" i="54" s="1"/>
  <c r="J41" i="54"/>
  <c r="AA39" i="54" a="1"/>
  <c r="AA39" i="54" s="1"/>
  <c r="O39" i="54" a="1"/>
  <c r="O39" i="54" s="1"/>
  <c r="W39" i="54" a="1"/>
  <c r="W39" i="54" s="1"/>
  <c r="R39" i="54" s="1"/>
  <c r="V39" i="54" a="1"/>
  <c r="V39" i="54" s="1"/>
  <c r="U39" i="54" a="1"/>
  <c r="U39" i="54" s="1"/>
  <c r="AH39" i="54" a="1"/>
  <c r="AH39" i="54" s="1"/>
  <c r="AB39" i="54" a="1"/>
  <c r="AB39" i="54" s="1"/>
  <c r="Y39" i="54" a="1"/>
  <c r="Y39" i="54" s="1"/>
  <c r="X39" i="54" a="1"/>
  <c r="X39" i="54" s="1"/>
  <c r="Z39" i="54" a="1"/>
  <c r="Z39" i="54" s="1"/>
  <c r="N39" i="54" a="1"/>
  <c r="N39" i="54" s="1"/>
  <c r="T39" i="54" l="1"/>
  <c r="AA40" i="54" a="1"/>
  <c r="AA40" i="54" s="1"/>
  <c r="X40" i="54" a="1"/>
  <c r="X40" i="54" s="1"/>
  <c r="W40" i="54" a="1"/>
  <c r="W40" i="54" s="1"/>
  <c r="R40" i="54" s="1"/>
  <c r="Y40" i="54" a="1"/>
  <c r="Y40" i="54" s="1"/>
  <c r="V40" i="54" a="1"/>
  <c r="V40" i="54" s="1"/>
  <c r="Z40" i="54" a="1"/>
  <c r="Z40" i="54" s="1"/>
  <c r="U40" i="54" a="1"/>
  <c r="U40" i="54" s="1"/>
  <c r="O40" i="54" a="1"/>
  <c r="O40" i="54" s="1"/>
  <c r="N40" i="54" a="1"/>
  <c r="N40" i="54" s="1"/>
  <c r="AH40" i="54" a="1"/>
  <c r="AH40" i="54" s="1"/>
  <c r="AB40" i="54" a="1"/>
  <c r="AB40" i="54" s="1"/>
  <c r="B41" i="54" a="1"/>
  <c r="B41" i="54" s="1"/>
  <c r="D41" i="54" a="1"/>
  <c r="D41" i="54" s="1"/>
  <c r="K41" i="54" a="1"/>
  <c r="K41" i="54" s="1"/>
  <c r="L41" i="54" s="1"/>
  <c r="J42" i="54"/>
  <c r="G39" i="54"/>
  <c r="H39" i="54" s="1"/>
  <c r="T40" i="54" l="1"/>
  <c r="G40" i="54"/>
  <c r="H40" i="54" s="1"/>
  <c r="J43" i="54"/>
  <c r="D42" i="54" a="1"/>
  <c r="D42" i="54" s="1"/>
  <c r="B42" i="54" a="1"/>
  <c r="B42" i="54" s="1"/>
  <c r="K42" i="54" a="1"/>
  <c r="K42" i="54" s="1"/>
  <c r="L42" i="54" s="1"/>
  <c r="U41" i="54" a="1"/>
  <c r="U41" i="54" s="1"/>
  <c r="AB41" i="54" a="1"/>
  <c r="AB41" i="54" s="1"/>
  <c r="X41" i="54" a="1"/>
  <c r="X41" i="54" s="1"/>
  <c r="W41" i="54" a="1"/>
  <c r="W41" i="54" s="1"/>
  <c r="R41" i="54" s="1"/>
  <c r="N41" i="54" a="1"/>
  <c r="N41" i="54" s="1"/>
  <c r="AH41" i="54" a="1"/>
  <c r="AH41" i="54" s="1"/>
  <c r="Z41" i="54" a="1"/>
  <c r="Z41" i="54" s="1"/>
  <c r="Y41" i="54" a="1"/>
  <c r="Y41" i="54" s="1"/>
  <c r="V41" i="54" a="1"/>
  <c r="V41" i="54" s="1"/>
  <c r="AA41" i="54" a="1"/>
  <c r="AA41" i="54" s="1"/>
  <c r="O41" i="54" a="1"/>
  <c r="O41" i="54" s="1"/>
  <c r="T41" i="54" l="1"/>
  <c r="K43" i="54" a="1"/>
  <c r="K43" i="54" s="1"/>
  <c r="L43" i="54" s="1"/>
  <c r="J44" i="54"/>
  <c r="D43" i="54" a="1"/>
  <c r="D43" i="54" s="1"/>
  <c r="B43" i="54" a="1"/>
  <c r="B43" i="54" s="1"/>
  <c r="Z42" i="54" a="1"/>
  <c r="Z42" i="54" s="1"/>
  <c r="N42" i="54" a="1"/>
  <c r="N42" i="54" s="1"/>
  <c r="Y42" i="54" a="1"/>
  <c r="Y42" i="54" s="1"/>
  <c r="X42" i="54" a="1"/>
  <c r="X42" i="54" s="1"/>
  <c r="W42" i="54" a="1"/>
  <c r="W42" i="54" s="1"/>
  <c r="R42" i="54" s="1"/>
  <c r="AB42" i="54" a="1"/>
  <c r="AB42" i="54" s="1"/>
  <c r="AA42" i="54" a="1"/>
  <c r="AA42" i="54" s="1"/>
  <c r="U42" i="54" a="1"/>
  <c r="U42" i="54" s="1"/>
  <c r="O42" i="54" a="1"/>
  <c r="O42" i="54" s="1"/>
  <c r="AH42" i="54" a="1"/>
  <c r="AH42" i="54" s="1"/>
  <c r="V42" i="54" a="1"/>
  <c r="V42" i="54" s="1"/>
  <c r="G41" i="54"/>
  <c r="H41" i="54" s="1"/>
  <c r="T42" i="54" l="1"/>
  <c r="J45" i="54"/>
  <c r="B44" i="54" a="1"/>
  <c r="B44" i="54" s="1"/>
  <c r="K44" i="54" a="1"/>
  <c r="K44" i="54" s="1"/>
  <c r="L44" i="54" s="1"/>
  <c r="D44" i="54" a="1"/>
  <c r="D44" i="54" s="1"/>
  <c r="AH43" i="54" a="1"/>
  <c r="AH43" i="54" s="1"/>
  <c r="V43" i="54" a="1"/>
  <c r="V43" i="54" s="1"/>
  <c r="X43" i="54" a="1"/>
  <c r="X43" i="54" s="1"/>
  <c r="W43" i="54" a="1"/>
  <c r="W43" i="54" s="1"/>
  <c r="R43" i="54" s="1"/>
  <c r="AA43" i="54" a="1"/>
  <c r="AA43" i="54" s="1"/>
  <c r="Z43" i="54" a="1"/>
  <c r="Z43" i="54" s="1"/>
  <c r="U43" i="54" a="1"/>
  <c r="U43" i="54" s="1"/>
  <c r="Y43" i="54" a="1"/>
  <c r="Y43" i="54" s="1"/>
  <c r="AB43" i="54" a="1"/>
  <c r="AB43" i="54" s="1"/>
  <c r="O43" i="54" a="1"/>
  <c r="O43" i="54" s="1"/>
  <c r="N43" i="54" a="1"/>
  <c r="N43" i="54" s="1"/>
  <c r="G42" i="54"/>
  <c r="H42" i="54" s="1"/>
  <c r="T43" i="54" l="1"/>
  <c r="G43" i="54"/>
  <c r="H43" i="54" s="1"/>
  <c r="Y44" i="54" a="1"/>
  <c r="Y44" i="54" s="1"/>
  <c r="AH44" i="54" a="1"/>
  <c r="AH44" i="54" s="1"/>
  <c r="U44" i="54" a="1"/>
  <c r="U44" i="54" s="1"/>
  <c r="AB44" i="54" a="1"/>
  <c r="AB44" i="54" s="1"/>
  <c r="AA44" i="54" a="1"/>
  <c r="AA44" i="54" s="1"/>
  <c r="Z44" i="54" a="1"/>
  <c r="Z44" i="54" s="1"/>
  <c r="O44" i="54" a="1"/>
  <c r="O44" i="54" s="1"/>
  <c r="N44" i="54" a="1"/>
  <c r="N44" i="54" s="1"/>
  <c r="X44" i="54" a="1"/>
  <c r="X44" i="54" s="1"/>
  <c r="W44" i="54" a="1"/>
  <c r="W44" i="54" s="1"/>
  <c r="R44" i="54" s="1"/>
  <c r="V44" i="54" a="1"/>
  <c r="V44" i="54" s="1"/>
  <c r="B45" i="54" a="1"/>
  <c r="B45" i="54" s="1"/>
  <c r="D45" i="54" a="1"/>
  <c r="D45" i="54" s="1"/>
  <c r="K45" i="54" a="1"/>
  <c r="K45" i="54" s="1"/>
  <c r="L45" i="54" s="1"/>
  <c r="J46" i="54"/>
  <c r="T44" i="54" l="1"/>
  <c r="B46" i="54" a="1"/>
  <c r="B46" i="54" s="1"/>
  <c r="J47" i="54"/>
  <c r="K46" i="54" a="1"/>
  <c r="K46" i="54" s="1"/>
  <c r="L46" i="54" s="1"/>
  <c r="D46" i="54" a="1"/>
  <c r="D46" i="54" s="1"/>
  <c r="AA45" i="54" a="1"/>
  <c r="AA45" i="54" s="1"/>
  <c r="O45" i="54" a="1"/>
  <c r="O45" i="54" s="1"/>
  <c r="AB45" i="54" a="1"/>
  <c r="AB45" i="54" s="1"/>
  <c r="N45" i="54" a="1"/>
  <c r="N45" i="54" s="1"/>
  <c r="U45" i="54" a="1"/>
  <c r="U45" i="54" s="1"/>
  <c r="AH45" i="54" a="1"/>
  <c r="AH45" i="54" s="1"/>
  <c r="Z45" i="54" a="1"/>
  <c r="Z45" i="54" s="1"/>
  <c r="Y45" i="54" a="1"/>
  <c r="Y45" i="54" s="1"/>
  <c r="X45" i="54" a="1"/>
  <c r="X45" i="54" s="1"/>
  <c r="W45" i="54" a="1"/>
  <c r="W45" i="54" s="1"/>
  <c r="R45" i="54" s="1"/>
  <c r="V45" i="54" a="1"/>
  <c r="V45" i="54" s="1"/>
  <c r="G44" i="54"/>
  <c r="H44" i="54" s="1"/>
  <c r="T45" i="54" l="1"/>
  <c r="G45" i="54"/>
  <c r="H45" i="54" s="1"/>
  <c r="V46" i="54" a="1"/>
  <c r="V46" i="54" s="1"/>
  <c r="N46" i="54" a="1"/>
  <c r="N46" i="54" s="1"/>
  <c r="Z46" i="54" a="1"/>
  <c r="Z46" i="54" s="1"/>
  <c r="W46" i="54" a="1"/>
  <c r="W46" i="54" s="1"/>
  <c r="R46" i="54" s="1"/>
  <c r="U46" i="54" a="1"/>
  <c r="U46" i="54" s="1"/>
  <c r="X46" i="54" a="1"/>
  <c r="X46" i="54" s="1"/>
  <c r="O46" i="54" a="1"/>
  <c r="O46" i="54" s="1"/>
  <c r="AH46" i="54" a="1"/>
  <c r="AH46" i="54" s="1"/>
  <c r="AB46" i="54" a="1"/>
  <c r="AB46" i="54" s="1"/>
  <c r="AA46" i="54" a="1"/>
  <c r="AA46" i="54" s="1"/>
  <c r="Y46" i="54" a="1"/>
  <c r="Y46" i="54" s="1"/>
  <c r="D47" i="54" a="1"/>
  <c r="D47" i="54" s="1"/>
  <c r="J48" i="54"/>
  <c r="B47" i="54" a="1"/>
  <c r="B47" i="54" s="1"/>
  <c r="K47" i="54" a="1"/>
  <c r="K47" i="54" s="1"/>
  <c r="L47" i="54" s="1"/>
  <c r="T46" i="54" l="1"/>
  <c r="X47" i="54" a="1"/>
  <c r="X47" i="54" s="1"/>
  <c r="Z47" i="54" a="1"/>
  <c r="Z47" i="54" s="1"/>
  <c r="N47" i="54" a="1"/>
  <c r="N47" i="54" s="1"/>
  <c r="W47" i="54" a="1"/>
  <c r="W47" i="54" s="1"/>
  <c r="R47" i="54" s="1"/>
  <c r="Y47" i="54" a="1"/>
  <c r="Y47" i="54" s="1"/>
  <c r="V47" i="54" a="1"/>
  <c r="V47" i="54" s="1"/>
  <c r="O47" i="54" a="1"/>
  <c r="O47" i="54" s="1"/>
  <c r="AH47" i="54" a="1"/>
  <c r="AH47" i="54" s="1"/>
  <c r="U47" i="54" a="1"/>
  <c r="U47" i="54" s="1"/>
  <c r="AB47" i="54" a="1"/>
  <c r="AB47" i="54" s="1"/>
  <c r="AA47" i="54" a="1"/>
  <c r="AA47" i="54" s="1"/>
  <c r="B48" i="54" a="1"/>
  <c r="B48" i="54" s="1"/>
  <c r="K48" i="54" a="1"/>
  <c r="K48" i="54" s="1"/>
  <c r="L48" i="54" s="1"/>
  <c r="J49" i="54"/>
  <c r="D48" i="54" a="1"/>
  <c r="D48" i="54" s="1"/>
  <c r="G46" i="54"/>
  <c r="H46" i="54" s="1"/>
  <c r="T47" i="54" l="1"/>
  <c r="J50" i="54"/>
  <c r="D49" i="54" a="1"/>
  <c r="D49" i="54" s="1"/>
  <c r="K49" i="54" a="1"/>
  <c r="K49" i="54" s="1"/>
  <c r="L49" i="54" s="1"/>
  <c r="B49" i="54" a="1"/>
  <c r="B49" i="54" s="1"/>
  <c r="Z48" i="54" a="1"/>
  <c r="Z48" i="54" s="1"/>
  <c r="O48" i="54" a="1"/>
  <c r="O48" i="54" s="1"/>
  <c r="V48" i="54" a="1"/>
  <c r="V48" i="54" s="1"/>
  <c r="AH48" i="54" a="1"/>
  <c r="AH48" i="54" s="1"/>
  <c r="U48" i="54" a="1"/>
  <c r="U48" i="54" s="1"/>
  <c r="AA48" i="54" a="1"/>
  <c r="AA48" i="54" s="1"/>
  <c r="Y48" i="54" a="1"/>
  <c r="Y48" i="54" s="1"/>
  <c r="AB48" i="54" a="1"/>
  <c r="AB48" i="54" s="1"/>
  <c r="X48" i="54" a="1"/>
  <c r="X48" i="54" s="1"/>
  <c r="W48" i="54" a="1"/>
  <c r="W48" i="54" s="1"/>
  <c r="R48" i="54" s="1"/>
  <c r="N48" i="54" a="1"/>
  <c r="N48" i="54" s="1"/>
  <c r="G47" i="54"/>
  <c r="H47" i="54" s="1"/>
  <c r="T48" i="54" l="1"/>
  <c r="G48" i="54"/>
  <c r="H48" i="54" s="1"/>
  <c r="AB49" i="54" a="1"/>
  <c r="AB49" i="54" s="1"/>
  <c r="U49" i="54" a="1"/>
  <c r="U49" i="54" s="1"/>
  <c r="AA49" i="54" a="1"/>
  <c r="AA49" i="54" s="1"/>
  <c r="O49" i="54" a="1"/>
  <c r="O49" i="54" s="1"/>
  <c r="AH49" i="54" a="1"/>
  <c r="AH49" i="54" s="1"/>
  <c r="Z49" i="54" a="1"/>
  <c r="Z49" i="54" s="1"/>
  <c r="W49" i="54" a="1"/>
  <c r="W49" i="54" s="1"/>
  <c r="R49" i="54" s="1"/>
  <c r="V49" i="54" a="1"/>
  <c r="V49" i="54" s="1"/>
  <c r="X49" i="54" a="1"/>
  <c r="X49" i="54" s="1"/>
  <c r="N49" i="54" a="1"/>
  <c r="N49" i="54" s="1"/>
  <c r="Y49" i="54" a="1"/>
  <c r="Y49" i="54" s="1"/>
  <c r="K50" i="54" a="1"/>
  <c r="K50" i="54" s="1"/>
  <c r="L50" i="54" s="1"/>
  <c r="D50" i="54" a="1"/>
  <c r="D50" i="54" s="1"/>
  <c r="B50" i="54" a="1"/>
  <c r="B50" i="54" s="1"/>
  <c r="J51" i="54"/>
  <c r="T49" i="54" l="1"/>
  <c r="G49" i="54"/>
  <c r="H49" i="54" s="1"/>
  <c r="J52" i="54"/>
  <c r="K51" i="54" a="1"/>
  <c r="K51" i="54" s="1"/>
  <c r="L51" i="54" s="1"/>
  <c r="B51" i="54" a="1"/>
  <c r="B51" i="54" s="1"/>
  <c r="D51" i="54" a="1"/>
  <c r="D51" i="54" s="1"/>
  <c r="W50" i="54" a="1"/>
  <c r="W50" i="54" s="1"/>
  <c r="R50" i="54" s="1"/>
  <c r="AH50" i="54" a="1"/>
  <c r="AH50" i="54" s="1"/>
  <c r="Y50" i="54" a="1"/>
  <c r="Y50" i="54" s="1"/>
  <c r="O50" i="54" a="1"/>
  <c r="O50" i="54" s="1"/>
  <c r="AA50" i="54" a="1"/>
  <c r="AA50" i="54" s="1"/>
  <c r="N50" i="54" a="1"/>
  <c r="N50" i="54" s="1"/>
  <c r="X50" i="54" a="1"/>
  <c r="X50" i="54" s="1"/>
  <c r="AB50" i="54" a="1"/>
  <c r="AB50" i="54" s="1"/>
  <c r="Z50" i="54" a="1"/>
  <c r="Z50" i="54" s="1"/>
  <c r="V50" i="54" a="1"/>
  <c r="V50" i="54" s="1"/>
  <c r="U50" i="54" a="1"/>
  <c r="U50" i="54" s="1"/>
  <c r="T50" i="54" l="1"/>
  <c r="G50" i="54"/>
  <c r="H50" i="54" s="1"/>
  <c r="Y51" i="54" a="1"/>
  <c r="Y51" i="54" s="1"/>
  <c r="N51" i="54" a="1"/>
  <c r="N51" i="54" s="1"/>
  <c r="V51" i="54" a="1"/>
  <c r="V51" i="54" s="1"/>
  <c r="Z51" i="54" a="1"/>
  <c r="Z51" i="54" s="1"/>
  <c r="W51" i="54" a="1"/>
  <c r="W51" i="54" s="1"/>
  <c r="R51" i="54" s="1"/>
  <c r="U51" i="54" a="1"/>
  <c r="U51" i="54" s="1"/>
  <c r="AB51" i="54" a="1"/>
  <c r="AB51" i="54" s="1"/>
  <c r="AA51" i="54" a="1"/>
  <c r="AA51" i="54" s="1"/>
  <c r="X51" i="54" a="1"/>
  <c r="X51" i="54" s="1"/>
  <c r="AH51" i="54" a="1"/>
  <c r="AH51" i="54" s="1"/>
  <c r="O51" i="54" a="1"/>
  <c r="O51" i="54" s="1"/>
  <c r="B52" i="54" a="1"/>
  <c r="B52" i="54" s="1"/>
  <c r="K52" i="54" a="1"/>
  <c r="K52" i="54" s="1"/>
  <c r="L52" i="54" s="1"/>
  <c r="D52" i="54" a="1"/>
  <c r="D52" i="54" s="1"/>
  <c r="J53" i="54"/>
  <c r="T51" i="54" l="1"/>
  <c r="G51" i="54"/>
  <c r="H51" i="54" s="1"/>
  <c r="D53" i="54" a="1"/>
  <c r="D53" i="54" s="1"/>
  <c r="K53" i="54" a="1"/>
  <c r="K53" i="54" s="1"/>
  <c r="L53" i="54" s="1"/>
  <c r="J54" i="54"/>
  <c r="B53" i="54" a="1"/>
  <c r="B53" i="54" s="1"/>
  <c r="AA52" i="54" a="1"/>
  <c r="AA52" i="54" s="1"/>
  <c r="AB52" i="54" a="1"/>
  <c r="AB52" i="54" s="1"/>
  <c r="O52" i="54" a="1"/>
  <c r="O52" i="54" s="1"/>
  <c r="X52" i="54" a="1"/>
  <c r="X52" i="54" s="1"/>
  <c r="Z52" i="54" a="1"/>
  <c r="Z52" i="54" s="1"/>
  <c r="Y52" i="54" a="1"/>
  <c r="Y52" i="54" s="1"/>
  <c r="V52" i="54" a="1"/>
  <c r="V52" i="54" s="1"/>
  <c r="U52" i="54" a="1"/>
  <c r="U52" i="54" s="1"/>
  <c r="AH52" i="54" a="1"/>
  <c r="AH52" i="54" s="1"/>
  <c r="W52" i="54" a="1"/>
  <c r="W52" i="54" s="1"/>
  <c r="R52" i="54" s="1"/>
  <c r="N52" i="54" a="1"/>
  <c r="N52" i="54" s="1"/>
  <c r="T52" i="54" l="1"/>
  <c r="D54" i="54" a="1"/>
  <c r="D54" i="54" s="1"/>
  <c r="B54" i="54" a="1"/>
  <c r="B54" i="54" s="1"/>
  <c r="J55" i="54"/>
  <c r="K54" i="54" a="1"/>
  <c r="K54" i="54" s="1"/>
  <c r="L54" i="54" s="1"/>
  <c r="V53" i="54" a="1"/>
  <c r="V53" i="54" s="1"/>
  <c r="Y53" i="54" a="1"/>
  <c r="Y53" i="54" s="1"/>
  <c r="W53" i="54" a="1"/>
  <c r="W53" i="54" s="1"/>
  <c r="R53" i="54" s="1"/>
  <c r="AH53" i="54" a="1"/>
  <c r="AH53" i="54" s="1"/>
  <c r="O53" i="54" a="1"/>
  <c r="O53" i="54" s="1"/>
  <c r="AB53" i="54" a="1"/>
  <c r="AB53" i="54" s="1"/>
  <c r="N53" i="54" a="1"/>
  <c r="N53" i="54" s="1"/>
  <c r="X53" i="54" a="1"/>
  <c r="X53" i="54" s="1"/>
  <c r="U53" i="54" a="1"/>
  <c r="U53" i="54" s="1"/>
  <c r="Z53" i="54" a="1"/>
  <c r="Z53" i="54" s="1"/>
  <c r="AA53" i="54" a="1"/>
  <c r="AA53" i="54" s="1"/>
  <c r="G52" i="54"/>
  <c r="H52" i="54" s="1"/>
  <c r="T53" i="54" l="1"/>
  <c r="G53" i="54"/>
  <c r="H53" i="54" s="1"/>
  <c r="X54" i="54" a="1"/>
  <c r="X54" i="54" s="1"/>
  <c r="AH54" i="54" a="1"/>
  <c r="AH54" i="54" s="1"/>
  <c r="U54" i="54" a="1"/>
  <c r="U54" i="54" s="1"/>
  <c r="O54" i="54" a="1"/>
  <c r="O54" i="54" s="1"/>
  <c r="AB54" i="54" a="1"/>
  <c r="AB54" i="54" s="1"/>
  <c r="N54" i="54" a="1"/>
  <c r="N54" i="54" s="1"/>
  <c r="AA54" i="54" a="1"/>
  <c r="AA54" i="54" s="1"/>
  <c r="Z54" i="54" a="1"/>
  <c r="Z54" i="54" s="1"/>
  <c r="V54" i="54" a="1"/>
  <c r="V54" i="54" s="1"/>
  <c r="Y54" i="54" a="1"/>
  <c r="Y54" i="54" s="1"/>
  <c r="W54" i="54" a="1"/>
  <c r="W54" i="54" s="1"/>
  <c r="R54" i="54" s="1"/>
  <c r="J56" i="54"/>
  <c r="K55" i="54" a="1"/>
  <c r="K55" i="54" s="1"/>
  <c r="L55" i="54" s="1"/>
  <c r="B55" i="54" a="1"/>
  <c r="B55" i="54" s="1"/>
  <c r="D55" i="54" a="1"/>
  <c r="D55" i="54" s="1"/>
  <c r="T54" i="54" l="1"/>
  <c r="Z55" i="54" a="1"/>
  <c r="Z55" i="54" s="1"/>
  <c r="O55" i="54" a="1"/>
  <c r="O55" i="54" s="1"/>
  <c r="AB55" i="54" a="1"/>
  <c r="AB55" i="54" s="1"/>
  <c r="N55" i="54" a="1"/>
  <c r="N55" i="54" s="1"/>
  <c r="AA55" i="54" a="1"/>
  <c r="AA55" i="54" s="1"/>
  <c r="V55" i="54" a="1"/>
  <c r="V55" i="54" s="1"/>
  <c r="U55" i="54" a="1"/>
  <c r="U55" i="54" s="1"/>
  <c r="W55" i="54" a="1"/>
  <c r="W55" i="54" s="1"/>
  <c r="R55" i="54" s="1"/>
  <c r="AH55" i="54" a="1"/>
  <c r="AH55" i="54" s="1"/>
  <c r="Y55" i="54" a="1"/>
  <c r="Y55" i="54" s="1"/>
  <c r="X55" i="54" a="1"/>
  <c r="X55" i="54" s="1"/>
  <c r="J57" i="54"/>
  <c r="D56" i="54" a="1"/>
  <c r="D56" i="54" s="1"/>
  <c r="B56" i="54" a="1"/>
  <c r="B56" i="54" s="1"/>
  <c r="K56" i="54" a="1"/>
  <c r="K56" i="54" s="1"/>
  <c r="L56" i="54" s="1"/>
  <c r="G54" i="54"/>
  <c r="H54" i="54" s="1"/>
  <c r="T55" i="54" l="1"/>
  <c r="G55" i="54"/>
  <c r="H55" i="54" s="1"/>
  <c r="AB56" i="54" a="1"/>
  <c r="AB56" i="54" s="1"/>
  <c r="U56" i="54" a="1"/>
  <c r="U56" i="54" s="1"/>
  <c r="W56" i="54" a="1"/>
  <c r="W56" i="54" s="1"/>
  <c r="R56" i="54" s="1"/>
  <c r="Z56" i="54" a="1"/>
  <c r="Z56" i="54" s="1"/>
  <c r="Y56" i="54" a="1"/>
  <c r="Y56" i="54" s="1"/>
  <c r="X56" i="54" a="1"/>
  <c r="X56" i="54" s="1"/>
  <c r="AH56" i="54" a="1"/>
  <c r="AH56" i="54" s="1"/>
  <c r="O56" i="54" a="1"/>
  <c r="O56" i="54" s="1"/>
  <c r="N56" i="54" a="1"/>
  <c r="N56" i="54" s="1"/>
  <c r="AA56" i="54" a="1"/>
  <c r="AA56" i="54" s="1"/>
  <c r="V56" i="54" a="1"/>
  <c r="V56" i="54" s="1"/>
  <c r="K57" i="54" a="1"/>
  <c r="K57" i="54" s="1"/>
  <c r="L57" i="54" s="1"/>
  <c r="B57" i="54" a="1"/>
  <c r="B57" i="54" s="1"/>
  <c r="J58" i="54"/>
  <c r="D57" i="54" a="1"/>
  <c r="D57" i="54" s="1"/>
  <c r="T56" i="54" l="1"/>
  <c r="J59" i="54"/>
  <c r="K58" i="54" a="1"/>
  <c r="K58" i="54" s="1"/>
  <c r="L58" i="54" s="1"/>
  <c r="B58" i="54" a="1"/>
  <c r="B58" i="54" s="1"/>
  <c r="D58" i="54" a="1"/>
  <c r="D58" i="54" s="1"/>
  <c r="W57" i="54" a="1"/>
  <c r="W57" i="54" s="1"/>
  <c r="R57" i="54" s="1"/>
  <c r="AH57" i="54" a="1"/>
  <c r="AH57" i="54" s="1"/>
  <c r="AB57" i="54" a="1"/>
  <c r="AB57" i="54" s="1"/>
  <c r="Z57" i="54" a="1"/>
  <c r="Z57" i="54" s="1"/>
  <c r="Y57" i="54" a="1"/>
  <c r="Y57" i="54" s="1"/>
  <c r="N57" i="54" a="1"/>
  <c r="N57" i="54" s="1"/>
  <c r="AA57" i="54" a="1"/>
  <c r="AA57" i="54" s="1"/>
  <c r="X57" i="54" a="1"/>
  <c r="X57" i="54" s="1"/>
  <c r="U57" i="54" a="1"/>
  <c r="U57" i="54" s="1"/>
  <c r="V57" i="54" a="1"/>
  <c r="V57" i="54" s="1"/>
  <c r="O57" i="54" a="1"/>
  <c r="O57" i="54" s="1"/>
  <c r="G56" i="54"/>
  <c r="H56" i="54" s="1"/>
  <c r="G57" i="54" l="1"/>
  <c r="H57" i="54" s="1"/>
  <c r="T57" i="54"/>
  <c r="B59" i="54" a="1"/>
  <c r="B59" i="54" s="1"/>
  <c r="J60" i="54"/>
  <c r="K59" i="54" a="1"/>
  <c r="K59" i="54" s="1"/>
  <c r="L59" i="54" s="1"/>
  <c r="D59" i="54" a="1"/>
  <c r="D59" i="54" s="1"/>
  <c r="Y58" i="54" a="1"/>
  <c r="Y58" i="54" s="1"/>
  <c r="N58" i="54" a="1"/>
  <c r="N58" i="54" s="1"/>
  <c r="Z58" i="54" a="1"/>
  <c r="Z58" i="54" s="1"/>
  <c r="AA58" i="54" a="1"/>
  <c r="AA58" i="54" s="1"/>
  <c r="X58" i="54" a="1"/>
  <c r="X58" i="54" s="1"/>
  <c r="V58" i="54" a="1"/>
  <c r="V58" i="54" s="1"/>
  <c r="U58" i="54" a="1"/>
  <c r="U58" i="54" s="1"/>
  <c r="W58" i="54" a="1"/>
  <c r="W58" i="54" s="1"/>
  <c r="R58" i="54" s="1"/>
  <c r="AB58" i="54" a="1"/>
  <c r="AB58" i="54" s="1"/>
  <c r="O58" i="54" a="1"/>
  <c r="O58" i="54" s="1"/>
  <c r="AH58" i="54" a="1"/>
  <c r="AH58" i="54" s="1"/>
  <c r="T58" i="54" l="1"/>
  <c r="G58" i="54"/>
  <c r="H58" i="54" s="1"/>
  <c r="AA59" i="54" a="1"/>
  <c r="AA59" i="54" s="1"/>
  <c r="W59" i="54" a="1"/>
  <c r="W59" i="54" s="1"/>
  <c r="R59" i="54" s="1"/>
  <c r="Z59" i="54" a="1"/>
  <c r="Z59" i="54" s="1"/>
  <c r="Y59" i="54" a="1"/>
  <c r="Y59" i="54" s="1"/>
  <c r="AB59" i="54" a="1"/>
  <c r="AB59" i="54" s="1"/>
  <c r="U59" i="54" a="1"/>
  <c r="U59" i="54" s="1"/>
  <c r="O59" i="54" a="1"/>
  <c r="O59" i="54" s="1"/>
  <c r="AH59" i="54" a="1"/>
  <c r="AH59" i="54" s="1"/>
  <c r="X59" i="54" a="1"/>
  <c r="X59" i="54" s="1"/>
  <c r="N59" i="54" a="1"/>
  <c r="N59" i="54" s="1"/>
  <c r="V59" i="54" a="1"/>
  <c r="V59" i="54" s="1"/>
  <c r="B60" i="54" a="1"/>
  <c r="B60" i="54" s="1"/>
  <c r="K60" i="54" a="1"/>
  <c r="K60" i="54" s="1"/>
  <c r="L60" i="54" s="1"/>
  <c r="D60" i="54" a="1"/>
  <c r="D60" i="54" s="1"/>
  <c r="J61" i="54"/>
  <c r="T59" i="54" l="1"/>
  <c r="G59" i="54"/>
  <c r="H59" i="54" s="1"/>
  <c r="D61" i="54" a="1"/>
  <c r="D61" i="54" s="1"/>
  <c r="B61" i="54" a="1"/>
  <c r="B61" i="54" s="1"/>
  <c r="J62" i="54"/>
  <c r="K61" i="54" a="1"/>
  <c r="K61" i="54" s="1"/>
  <c r="L61" i="54" s="1"/>
  <c r="V60" i="54" a="1"/>
  <c r="V60" i="54" s="1"/>
  <c r="AB60" i="54" a="1"/>
  <c r="AB60" i="54" s="1"/>
  <c r="Y60" i="54" a="1"/>
  <c r="Y60" i="54" s="1"/>
  <c r="U60" i="54" a="1"/>
  <c r="U60" i="54" s="1"/>
  <c r="O60" i="54" a="1"/>
  <c r="O60" i="54" s="1"/>
  <c r="AH60" i="54" a="1"/>
  <c r="AH60" i="54" s="1"/>
  <c r="AA60" i="54" a="1"/>
  <c r="AA60" i="54" s="1"/>
  <c r="X60" i="54" a="1"/>
  <c r="X60" i="54" s="1"/>
  <c r="W60" i="54" a="1"/>
  <c r="W60" i="54" s="1"/>
  <c r="R60" i="54" s="1"/>
  <c r="Z60" i="54" a="1"/>
  <c r="Z60" i="54" s="1"/>
  <c r="N60" i="54" a="1"/>
  <c r="N60" i="54" s="1"/>
  <c r="T60" i="54" l="1"/>
  <c r="D62" i="54" a="1"/>
  <c r="D62" i="54" s="1"/>
  <c r="B62" i="54" a="1"/>
  <c r="B62" i="54" s="1"/>
  <c r="J63" i="54"/>
  <c r="K62" i="54" a="1"/>
  <c r="K62" i="54" s="1"/>
  <c r="L62" i="54" s="1"/>
  <c r="X61" i="54" a="1"/>
  <c r="X61" i="54" s="1"/>
  <c r="Z61" i="54" a="1"/>
  <c r="Z61" i="54" s="1"/>
  <c r="N61" i="54" a="1"/>
  <c r="N61" i="54" s="1"/>
  <c r="W61" i="54" a="1"/>
  <c r="W61" i="54" s="1"/>
  <c r="R61" i="54" s="1"/>
  <c r="Y61" i="54" a="1"/>
  <c r="Y61" i="54" s="1"/>
  <c r="V61" i="54" a="1"/>
  <c r="V61" i="54" s="1"/>
  <c r="AB61" i="54" a="1"/>
  <c r="AB61" i="54" s="1"/>
  <c r="AA61" i="54" a="1"/>
  <c r="AA61" i="54" s="1"/>
  <c r="O61" i="54" a="1"/>
  <c r="O61" i="54" s="1"/>
  <c r="AH61" i="54" a="1"/>
  <c r="AH61" i="54" s="1"/>
  <c r="U61" i="54" a="1"/>
  <c r="U61" i="54" s="1"/>
  <c r="G60" i="54"/>
  <c r="H60" i="54" s="1"/>
  <c r="G61" i="54" l="1"/>
  <c r="H61" i="54" s="1"/>
  <c r="T61" i="54"/>
  <c r="D63" i="54" a="1"/>
  <c r="D63" i="54" s="1"/>
  <c r="K63" i="54" a="1"/>
  <c r="K63" i="54" s="1"/>
  <c r="L63" i="54" s="1"/>
  <c r="B63" i="54" a="1"/>
  <c r="B63" i="54" s="1"/>
  <c r="Z62" i="54" a="1"/>
  <c r="Z62" i="54" s="1"/>
  <c r="O62" i="54" a="1"/>
  <c r="O62" i="54" s="1"/>
  <c r="V62" i="54" a="1"/>
  <c r="V62" i="54" s="1"/>
  <c r="AH62" i="54" a="1"/>
  <c r="AH62" i="54" s="1"/>
  <c r="X62" i="54" a="1"/>
  <c r="X62" i="54" s="1"/>
  <c r="AB62" i="54" a="1"/>
  <c r="AB62" i="54" s="1"/>
  <c r="AA62" i="54" a="1"/>
  <c r="AA62" i="54" s="1"/>
  <c r="Y62" i="54" a="1"/>
  <c r="Y62" i="54" s="1"/>
  <c r="W62" i="54" a="1"/>
  <c r="W62" i="54" s="1"/>
  <c r="R62" i="54" s="1"/>
  <c r="U62" i="54" a="1"/>
  <c r="U62" i="54" s="1"/>
  <c r="N62" i="54" a="1"/>
  <c r="N62" i="54" s="1"/>
  <c r="T62" i="54" l="1"/>
  <c r="G62" i="54"/>
  <c r="H62" i="54" s="1"/>
  <c r="AB63" i="54" a="1"/>
  <c r="AB63" i="54" s="1"/>
  <c r="U63" i="54" a="1"/>
  <c r="U63" i="54" s="1"/>
  <c r="AA63" i="54" a="1"/>
  <c r="AA63" i="54" s="1"/>
  <c r="O63" i="54" a="1"/>
  <c r="O63" i="54" s="1"/>
  <c r="Z63" i="54" a="1"/>
  <c r="Z63" i="54" s="1"/>
  <c r="Y63" i="54" a="1"/>
  <c r="Y63" i="54" s="1"/>
  <c r="X63" i="54" a="1"/>
  <c r="X63" i="54" s="1"/>
  <c r="W63" i="54" a="1"/>
  <c r="W63" i="54" s="1"/>
  <c r="R63" i="54" s="1"/>
  <c r="V63" i="54" a="1"/>
  <c r="V63" i="54" s="1"/>
  <c r="N63" i="54" a="1"/>
  <c r="N63" i="54" s="1"/>
  <c r="AH63" i="54" a="1"/>
  <c r="AH63" i="54" s="1"/>
  <c r="T63" i="54" l="1"/>
  <c r="G63" i="54"/>
  <c r="H63" i="54" s="1"/>
  <c r="M16" i="54" l="1"/>
  <c r="M49" i="54" l="1"/>
  <c r="M41" i="54" l="1"/>
  <c r="M50" i="54" l="1"/>
  <c r="M60" i="54" l="1"/>
  <c r="M61" i="54" l="1"/>
  <c r="M62" i="54"/>
  <c r="M51" i="54" l="1"/>
  <c r="M37" i="54" l="1"/>
  <c r="M48" i="54" l="1"/>
  <c r="M31" i="54" l="1"/>
  <c r="M52" i="54" l="1"/>
  <c r="M32" i="54" l="1"/>
  <c r="M27" i="54"/>
  <c r="M18" i="54" l="1"/>
  <c r="M15" i="54"/>
  <c r="M39" i="54"/>
  <c r="M34" i="54" l="1"/>
  <c r="M17" i="54"/>
  <c r="M33" i="54"/>
  <c r="M38" i="54" l="1"/>
  <c r="M43" i="54"/>
  <c r="M22" i="54" l="1"/>
  <c r="M40" i="54"/>
  <c r="M63" i="54"/>
  <c r="M57" i="54" l="1"/>
  <c r="M19" i="54"/>
  <c r="M54" i="54" l="1"/>
  <c r="M53" i="54"/>
  <c r="M35" i="54" l="1"/>
  <c r="M47" i="54"/>
  <c r="M45" i="54"/>
  <c r="M44" i="54" l="1"/>
  <c r="M14" i="54" l="1"/>
  <c r="M55" i="54" l="1"/>
  <c r="M42" i="54"/>
  <c r="M23" i="54"/>
  <c r="M28" i="54"/>
  <c r="M46" i="54"/>
  <c r="M29" i="54"/>
  <c r="M25" i="54"/>
  <c r="M26" i="54"/>
  <c r="M56" i="54" l="1"/>
  <c r="M36" i="54"/>
  <c r="M58" i="54"/>
  <c r="M59" i="54" l="1"/>
  <c r="M24" i="54"/>
  <c r="M21" i="54"/>
  <c r="M20" i="54" l="1"/>
  <c r="M30" i="54"/>
  <c r="M255" i="54"/>
  <c r="M169" i="54"/>
  <c r="M116" i="54"/>
  <c r="M166" i="54"/>
  <c r="M249" i="54"/>
  <c r="M78" i="54"/>
  <c r="M136" i="54"/>
  <c r="M118" i="54"/>
  <c r="M138" i="54"/>
  <c r="M228" i="54"/>
  <c r="M251" i="54"/>
  <c r="M246" i="54"/>
  <c r="M164" i="54"/>
  <c r="M66" i="54"/>
  <c r="M193" i="54"/>
  <c r="M239" i="54"/>
  <c r="M219" i="54"/>
  <c r="M80" i="54"/>
  <c r="M215" i="54"/>
  <c r="M95" i="54"/>
  <c r="M157" i="54"/>
  <c r="M70" i="54"/>
  <c r="M171" i="54"/>
  <c r="M205" i="54"/>
  <c r="M106" i="54"/>
  <c r="M158" i="54"/>
  <c r="M112" i="54"/>
  <c r="M100" i="54"/>
  <c r="M197" i="54"/>
  <c r="M184" i="54"/>
  <c r="M230" i="54"/>
  <c r="M71" i="54"/>
  <c r="M97" i="54"/>
  <c r="M72" i="54"/>
  <c r="M87" i="54"/>
  <c r="M102" i="54"/>
  <c r="M64" i="54"/>
  <c r="M155" i="54"/>
  <c r="M238" i="54"/>
  <c r="M192" i="54"/>
  <c r="M229" i="54"/>
  <c r="M133" i="54"/>
  <c r="M109" i="54"/>
  <c r="M221" i="54"/>
  <c r="M68" i="54"/>
  <c r="M198" i="54"/>
  <c r="M243" i="54"/>
  <c r="M113" i="54"/>
  <c r="M183" i="54"/>
  <c r="M117" i="54"/>
  <c r="M190" i="54"/>
  <c r="M163" i="54"/>
  <c r="M178" i="54"/>
  <c r="M252" i="54"/>
  <c r="M235" i="54"/>
  <c r="M203" i="54"/>
  <c r="M69" i="54"/>
  <c r="M196" i="54"/>
  <c r="M168" i="54"/>
  <c r="M253" i="54"/>
  <c r="M88" i="54"/>
  <c r="M180" i="54"/>
  <c r="M242" i="54"/>
  <c r="M135" i="54"/>
  <c r="M145" i="54"/>
  <c r="M96" i="54"/>
  <c r="M121" i="54"/>
  <c r="M170" i="54"/>
  <c r="M124" i="54"/>
  <c r="M233" i="54"/>
  <c r="M101" i="54"/>
  <c r="M174" i="54"/>
  <c r="M227" i="54"/>
  <c r="M248" i="54"/>
  <c r="M188" i="54"/>
  <c r="M240" i="54"/>
  <c r="M224" i="54"/>
  <c r="M217" i="54"/>
  <c r="M115" i="54"/>
  <c r="M241" i="54"/>
  <c r="M226" i="54"/>
  <c r="M225" i="54"/>
  <c r="M208" i="54"/>
  <c r="M146" i="54"/>
  <c r="M140" i="54"/>
  <c r="M195" i="54"/>
  <c r="M132" i="54"/>
  <c r="M207" i="54"/>
  <c r="M234" i="54"/>
  <c r="M162" i="54"/>
  <c r="M104" i="54"/>
  <c r="M76" i="54"/>
  <c r="M172" i="54"/>
  <c r="M149" i="54"/>
  <c r="M84" i="54"/>
  <c r="M141" i="54"/>
  <c r="M131" i="54"/>
  <c r="M98" i="54"/>
  <c r="M222" i="54"/>
  <c r="M144" i="54"/>
  <c r="M126" i="54"/>
  <c r="M65" i="54"/>
  <c r="M191" i="54"/>
  <c r="M206" i="54"/>
  <c r="M134" i="54"/>
  <c r="M200" i="54"/>
  <c r="M179" i="54"/>
  <c r="M236" i="54"/>
  <c r="M175" i="54"/>
  <c r="M231" i="54"/>
  <c r="M79" i="54"/>
  <c r="M90" i="54"/>
  <c r="M151" i="54"/>
  <c r="M214" i="54"/>
  <c r="M177" i="54"/>
  <c r="M114" i="54"/>
  <c r="M77" i="54"/>
  <c r="M202" i="54"/>
  <c r="M142" i="54"/>
  <c r="M173" i="54"/>
  <c r="M159" i="54"/>
  <c r="M153" i="54"/>
  <c r="M185" i="54"/>
  <c r="M176" i="54"/>
  <c r="M212" i="54"/>
  <c r="M150" i="54"/>
  <c r="M148" i="54"/>
  <c r="M181" i="54"/>
  <c r="M93" i="54"/>
  <c r="M120" i="54"/>
  <c r="M123" i="54"/>
  <c r="M156" i="54"/>
  <c r="M245" i="54"/>
  <c r="M129" i="54"/>
  <c r="M165" i="54"/>
  <c r="M94" i="54"/>
  <c r="M127" i="54"/>
  <c r="M167" i="54"/>
  <c r="M92" i="54"/>
  <c r="M204" i="54"/>
  <c r="M254" i="54"/>
  <c r="M91" i="54"/>
  <c r="M128" i="54"/>
  <c r="M247" i="54"/>
  <c r="M161" i="54"/>
  <c r="M119" i="54"/>
  <c r="M67" i="54"/>
  <c r="M244" i="54"/>
  <c r="M81" i="54"/>
  <c r="M107" i="54"/>
  <c r="M82" i="54"/>
  <c r="M220" i="54"/>
  <c r="M189" i="54"/>
  <c r="M232" i="54"/>
  <c r="M218" i="54"/>
  <c r="M186" i="54"/>
  <c r="M210" i="54"/>
  <c r="M122" i="54"/>
  <c r="M182" i="54"/>
  <c r="M250" i="54"/>
  <c r="M73" i="54"/>
  <c r="M211" i="54"/>
  <c r="M223" i="54"/>
  <c r="M89" i="54"/>
  <c r="M108" i="54"/>
  <c r="M103" i="54"/>
  <c r="M105" i="54"/>
  <c r="M111" i="54"/>
  <c r="M99" i="54"/>
  <c r="M86" i="54"/>
  <c r="M209" i="54"/>
  <c r="M154" i="54"/>
  <c r="M199" i="54"/>
  <c r="M139" i="54"/>
  <c r="M74" i="54"/>
  <c r="M213" i="54"/>
  <c r="M110" i="54"/>
  <c r="M143" i="54"/>
  <c r="M152" i="54"/>
  <c r="M125" i="54"/>
  <c r="M187" i="54"/>
  <c r="M237" i="54"/>
  <c r="M75" i="54"/>
  <c r="M137" i="54"/>
  <c r="M147" i="54"/>
  <c r="M160" i="54"/>
  <c r="M130" i="54"/>
  <c r="M216" i="54"/>
  <c r="M194" i="54"/>
  <c r="M85" i="54"/>
  <c r="M201" i="54"/>
  <c r="M83" i="54"/>
  <c r="S14" i="54" l="1" a="1"/>
  <c r="S14" i="5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tc={6CFEDF37-FC29-42DD-9EA0-259A6D95F8FF}</author>
    <author>tc={5985AD1D-4BFA-4165-8C47-06BD4C38D769}</author>
    <author>tc={14E8C13D-922C-420D-89C7-74FD46F05AAB}</author>
  </authors>
  <commentList>
    <comment ref="G11" authorId="0" shapeId="0" xr:uid="{6CFEDF37-FC29-42DD-9EA0-259A6D95F8FF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A one off adjustment in 2025 round 24.
Those that played the wildcard in round 24 and picked the winner in the Gold Coast Essendoin game get 1 point taken off their wildcard and total score.
This is to implement the rule that the final game does not count for wildcard in this weird 10 game round.</t>
        </r>
      </text>
    </comment>
    <comment ref="W11" authorId="1" shapeId="0" xr:uid="{5985AD1D-4BFA-4165-8C47-06BD4C38D769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Bold text = Wildcard this round
Grey text = Wildcard earlier in the year</t>
        </r>
      </text>
    </comment>
    <comment ref="AK11" authorId="2" shapeId="0" xr:uid="{14E8C13D-922C-420D-89C7-74FD46F05AAB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Blue = Backed their team,
Yellow = Ducked their team,
Bold = their team won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...</author>
    <author>tc={FE3C3AD9-70D9-4221-9CF5-AE2CC9927622}</author>
  </authors>
  <commentList>
    <comment ref="O4" authorId="0" shapeId="0" xr:uid="{9BEA208C-C753-4AEB-933A-E37F61648CA1}">
      <text>
        <r>
          <rPr>
            <sz val="11"/>
            <rFont val="Calibri"/>
            <family val="2"/>
          </rPr>
          <t>This column displays the tipper's ranking in the Shaw Thing Tipping Competition.</t>
        </r>
      </text>
    </comment>
    <comment ref="S4" authorId="0" shapeId="0" xr:uid="{CF3F1E64-9699-4D45-AC3C-1C6596372A8A}">
      <text>
        <r>
          <rPr>
            <sz val="11"/>
            <rFont val="Calibri"/>
            <family val="2"/>
          </rPr>
          <t>This column shows each tippers' total score so far in the season. The total includes any bonus points achieved through use of the Wildcard.</t>
        </r>
      </text>
    </comment>
    <comment ref="T4" authorId="0" shapeId="0" xr:uid="{C588457A-9BB0-487E-A4E5-0D9A8324CFA7}">
      <text>
        <r>
          <rPr>
            <sz val="11"/>
            <rFont val="Calibri"/>
            <family val="2"/>
          </rPr>
          <t>This column displays the score each tipper achieved in the round shown in the heading.
A number in italics indicates the tipper did not submit selections for this round, and that their ladder predictions were used to calculate the score.</t>
        </r>
      </text>
    </comment>
    <comment ref="U9" authorId="1" shapeId="0" xr:uid="{FE3C3AD9-70D9-4221-9CF5-AE2CC9927622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Blue = Backed their team,
Yellow = Ducked their team,
Bold = their team won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tc={94FA0B3A-FEDA-4234-82E6-14E10C6C9149}</author>
  </authors>
  <commentList>
    <comment ref="X9" authorId="0" shapeId="0" xr:uid="{94FA0B3A-FEDA-4234-82E6-14E10C6C9149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Blue = Backed their team,
Yellow = Ducked their team,
Bold = their team won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...</author>
    <author>tc={1DEF924F-655F-42C9-88F1-A483482ACABA}</author>
  </authors>
  <commentList>
    <comment ref="V4" authorId="0" shapeId="0" xr:uid="{6D23DA87-46CF-4D2E-B5F5-0BC8800406CC}">
      <text>
        <r>
          <rPr>
            <sz val="11"/>
            <rFont val="Calibri"/>
            <family val="2"/>
          </rPr>
          <t>This column displays the tipper's ranking in the Power Tipping Competition.</t>
        </r>
      </text>
    </comment>
    <comment ref="W4" authorId="0" shapeId="0" xr:uid="{8A21478A-5E4A-43B3-9F31-D63E94133AF2}">
      <text>
        <r>
          <rPr>
            <sz val="11"/>
            <rFont val="Calibri"/>
            <family val="2"/>
          </rPr>
          <t>This column displays the tipper's ranking in the Shaw Thing Tipping Competition.</t>
        </r>
      </text>
    </comment>
    <comment ref="AB4" authorId="0" shapeId="0" xr:uid="{A09A0E6E-15A0-4C27-A50F-C8098715CFF1}">
      <text>
        <r>
          <rPr>
            <sz val="11"/>
            <rFont val="Calibri"/>
            <family val="2"/>
          </rPr>
          <t>This column displays the score each tipper achieved in the round shown in the heading.
A number in italics indicates the tipper did not submit selections for this round, and that their ladder predictions were used to calculate the score.</t>
        </r>
      </text>
    </comment>
    <comment ref="AI13" authorId="1" shapeId="0" xr:uid="{1DEF924F-655F-42C9-88F1-A483482ACABA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Blue = Backed their team,
Yellow = Ducked their team,
Bold = their team won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2086AA9-3919-49FE-8C19-6662D2BCA2D1}" keepAlive="1" name="Query - Groups" type="5" refreshedVersion="8" deleted="1" background="1" saveData="1">
    <dbPr connection="" command=""/>
  </connection>
  <connection id="2" xr16:uid="{43EF42DD-B0C5-4C19-964E-6E53EA46C03A}" keepAlive="1" name="Query - zTippingResultsByGroup (2)" type="5" refreshedVersion="8" deleted="1" background="1" saveData="1">
    <dbPr connection="" command="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<sst xmlns="http://schemas.openxmlformats.org/spreadsheetml/2006/main" count="12259" uniqueCount="703">
  <si>
    <t>Rank</t>
  </si>
  <si>
    <t>TeamID</t>
  </si>
  <si>
    <t>Sydney</t>
  </si>
  <si>
    <t>Gold Coast</t>
  </si>
  <si>
    <t>Western Bulldogs</t>
  </si>
  <si>
    <t>North Melbourne</t>
  </si>
  <si>
    <t>Adelaide</t>
  </si>
  <si>
    <t>Hawthorn</t>
  </si>
  <si>
    <t>Melbourne</t>
  </si>
  <si>
    <t>Collingwood</t>
  </si>
  <si>
    <t>Geelong</t>
  </si>
  <si>
    <t>GWS Giants</t>
  </si>
  <si>
    <t>Carlton</t>
  </si>
  <si>
    <t>Richmond</t>
  </si>
  <si>
    <t>Fremantle</t>
  </si>
  <si>
    <t>St Kilda</t>
  </si>
  <si>
    <t>Brisbane Lions</t>
  </si>
  <si>
    <t>Port Adelaide</t>
  </si>
  <si>
    <t>Essendon</t>
  </si>
  <si>
    <t>West Coast</t>
  </si>
  <si>
    <t>Tipper ID</t>
  </si>
  <si>
    <t>In the Money</t>
  </si>
  <si>
    <t>Paid</t>
  </si>
  <si>
    <t>WildardEarlier</t>
  </si>
  <si>
    <t>WildCard This Round</t>
  </si>
  <si>
    <t>WildCardAdjust2025</t>
  </si>
  <si>
    <t>Last Pos</t>
  </si>
  <si>
    <t>Delta</t>
  </si>
  <si>
    <t>Shade Count</t>
  </si>
  <si>
    <t>Shade</t>
  </si>
  <si>
    <t>Winner</t>
  </si>
  <si>
    <t>RankCalc</t>
  </si>
  <si>
    <t>Tipper</t>
  </si>
  <si>
    <t>This Round</t>
  </si>
  <si>
    <t>Wildcard</t>
  </si>
  <si>
    <t>Total Score</t>
  </si>
  <si>
    <t>Hit Rate</t>
  </si>
  <si>
    <t>Gender</t>
  </si>
  <si>
    <t>Region</t>
  </si>
  <si>
    <t>Company</t>
  </si>
  <si>
    <t>Just Rand</t>
  </si>
  <si>
    <t>Tips Entered</t>
  </si>
  <si>
    <t>Game 1 Total Points</t>
  </si>
  <si>
    <t>Hot Tip Valid</t>
  </si>
  <si>
    <t>Hot Tip Survivor</t>
  </si>
  <si>
    <t>Hot Tip</t>
  </si>
  <si>
    <t>HT Won</t>
  </si>
  <si>
    <t>Ladder Tips</t>
  </si>
  <si>
    <t>Supports</t>
  </si>
  <si>
    <t>Tipped Support</t>
  </si>
  <si>
    <t>Suport Won</t>
  </si>
  <si>
    <t>Ranking</t>
  </si>
  <si>
    <t/>
  </si>
  <si>
    <t>Hi/Lo</t>
  </si>
  <si>
    <t>First Name</t>
  </si>
  <si>
    <t>Surname</t>
  </si>
  <si>
    <t>STT Rank</t>
  </si>
  <si>
    <t>Total to Date</t>
  </si>
  <si>
    <t>Score Round 18</t>
  </si>
  <si>
    <t>TipperID</t>
  </si>
  <si>
    <t>Tips Correct</t>
  </si>
  <si>
    <t xml:space="preserve"> Score This Round</t>
  </si>
  <si>
    <t>PT Rank</t>
  </si>
  <si>
    <t>Game 1 Points Tipped</t>
  </si>
  <si>
    <t>Wild Card</t>
  </si>
  <si>
    <t>Prizes Won</t>
  </si>
  <si>
    <t>Ladder Score Rnd/Season</t>
  </si>
  <si>
    <t>Hot Tips</t>
  </si>
  <si>
    <t>GroupID</t>
  </si>
  <si>
    <t>FirstRow</t>
  </si>
  <si>
    <t>HasPaid</t>
  </si>
  <si>
    <t>FirstName</t>
  </si>
  <si>
    <t>ThisRoundTippingPoints</t>
  </si>
  <si>
    <t>WildcardTips</t>
  </si>
  <si>
    <t>TotalPoints</t>
  </si>
  <si>
    <t>PercentTipped</t>
  </si>
  <si>
    <t>TipsEntered</t>
  </si>
  <si>
    <t>LadderTipsCorrect</t>
  </si>
  <si>
    <t>RowNum</t>
  </si>
  <si>
    <t>Show</t>
  </si>
  <si>
    <t>Overall Rank</t>
  </si>
  <si>
    <t># of tippers correct</t>
  </si>
  <si>
    <t>Average score this week</t>
  </si>
  <si>
    <t>Wild Cards played</t>
  </si>
  <si>
    <t>Average Wild Card score</t>
  </si>
  <si>
    <t>Team</t>
  </si>
  <si>
    <t>%</t>
  </si>
  <si>
    <t>Pts</t>
  </si>
  <si>
    <t>Score</t>
  </si>
  <si>
    <t>Count</t>
  </si>
  <si>
    <t>Supporters' Summary</t>
  </si>
  <si>
    <t>Tips OK</t>
  </si>
  <si>
    <t>Game 1 Pts diff</t>
  </si>
  <si>
    <t>Index</t>
  </si>
  <si>
    <t>MatchNum</t>
  </si>
  <si>
    <t>MatchID</t>
  </si>
  <si>
    <t>Team Followed</t>
  </si>
  <si>
    <t>Backed</t>
  </si>
  <si>
    <t>Ducked</t>
  </si>
  <si>
    <t>Regional Challenge</t>
  </si>
  <si>
    <t xml:space="preserve">Hot Tip Summary </t>
  </si>
  <si>
    <t>Num</t>
  </si>
  <si>
    <t>Survivors</t>
  </si>
  <si>
    <t>Dropouts</t>
  </si>
  <si>
    <t>In Hand</t>
  </si>
  <si>
    <t>Gender Challenge</t>
  </si>
  <si>
    <t>Supporter's Challenge</t>
  </si>
  <si>
    <t>Hot Tips Used</t>
  </si>
  <si>
    <t>Invalid HT TipperID</t>
  </si>
  <si>
    <t>Valid</t>
  </si>
  <si>
    <t>StrikeOut</t>
  </si>
  <si>
    <t>Strikeout</t>
  </si>
  <si>
    <t>Teams Remaining</t>
  </si>
  <si>
    <t>Hot Tips Used and Remaining</t>
  </si>
  <si>
    <t>GroupName</t>
  </si>
  <si>
    <t>Active</t>
  </si>
  <si>
    <t>EnteredDate</t>
  </si>
  <si>
    <t>IncludeInGroupChallenge</t>
  </si>
  <si>
    <t>Big Big Sound</t>
  </si>
  <si>
    <t>Cheer, Cheer</t>
  </si>
  <si>
    <t>Every Heart Beats True</t>
  </si>
  <si>
    <t>Fly Up Up</t>
  </si>
  <si>
    <t>Flying High</t>
  </si>
  <si>
    <t>Go Marching In</t>
  </si>
  <si>
    <t>Greatest Team of All?</t>
  </si>
  <si>
    <t>Heave Ho</t>
  </si>
  <si>
    <t>HFT Admins</t>
  </si>
  <si>
    <t>Kangaroos</t>
  </si>
  <si>
    <t>Maroon, Blue and Gold</t>
  </si>
  <si>
    <t>Mighty West</t>
  </si>
  <si>
    <t>Network Planning</t>
  </si>
  <si>
    <t>O People</t>
  </si>
  <si>
    <t>Old Dark Navy Blues</t>
  </si>
  <si>
    <t>Poatina Golf Club</t>
  </si>
  <si>
    <t>Power from Port</t>
  </si>
  <si>
    <t>Pride of SA</t>
  </si>
  <si>
    <t>Robbos Mob</t>
  </si>
  <si>
    <t>Roberta’s Sheila Angels</t>
  </si>
  <si>
    <t>Side By Side</t>
  </si>
  <si>
    <t>Suns</t>
  </si>
  <si>
    <t>The Happy Team</t>
  </si>
  <si>
    <t>Top Tippers</t>
  </si>
  <si>
    <t>Yellow and Black</t>
  </si>
  <si>
    <t>IncludeInGroup</t>
  </si>
  <si>
    <t>SendGroup</t>
  </si>
  <si>
    <t>TipsCorrect</t>
  </si>
  <si>
    <t>TeamFollowed</t>
  </si>
  <si>
    <t>JustRand</t>
  </si>
  <si>
    <t>TotalPointsGame1</t>
  </si>
  <si>
    <t>WildcardThisRound</t>
  </si>
  <si>
    <t>LastPos</t>
  </si>
  <si>
    <t>PrizesWon</t>
  </si>
  <si>
    <t>LadderTipsCorrectThisRound</t>
  </si>
  <si>
    <t>NumMatches</t>
  </si>
  <si>
    <t>ThisRoundPowerTippingPoints</t>
  </si>
  <si>
    <t>Lee</t>
  </si>
  <si>
    <t>Beaumont</t>
  </si>
  <si>
    <t>Female</t>
  </si>
  <si>
    <t>South</t>
  </si>
  <si>
    <t>Family and Friends</t>
  </si>
  <si>
    <t>Nick</t>
  </si>
  <si>
    <t>Holland</t>
  </si>
  <si>
    <t>Male</t>
  </si>
  <si>
    <t>North</t>
  </si>
  <si>
    <t>TasNetworks</t>
  </si>
  <si>
    <t>Greg</t>
  </si>
  <si>
    <t>Hine</t>
  </si>
  <si>
    <t>Zali</t>
  </si>
  <si>
    <t>Ryan</t>
  </si>
  <si>
    <t>Alanna</t>
  </si>
  <si>
    <t>Cannon</t>
  </si>
  <si>
    <t>Stuart</t>
  </si>
  <si>
    <t>Nicole</t>
  </si>
  <si>
    <t>Lansky</t>
  </si>
  <si>
    <t>Rebecca</t>
  </si>
  <si>
    <t>Pedley</t>
  </si>
  <si>
    <t>Aurora</t>
  </si>
  <si>
    <t>Karen</t>
  </si>
  <si>
    <t>Jenkins</t>
  </si>
  <si>
    <t>David</t>
  </si>
  <si>
    <t>Berechree</t>
  </si>
  <si>
    <t>Conan</t>
  </si>
  <si>
    <t>Duhig</t>
  </si>
  <si>
    <t>Edmund</t>
  </si>
  <si>
    <t>Gebka</t>
  </si>
  <si>
    <t>Duncan</t>
  </si>
  <si>
    <t>McKendrick</t>
  </si>
  <si>
    <t>John</t>
  </si>
  <si>
    <t>Canavan</t>
  </si>
  <si>
    <t>Bryce</t>
  </si>
  <si>
    <t>Turnbull</t>
  </si>
  <si>
    <t>Trent</t>
  </si>
  <si>
    <t>Duggan</t>
  </si>
  <si>
    <t>Brian</t>
  </si>
  <si>
    <t>Whelan</t>
  </si>
  <si>
    <t>Michael</t>
  </si>
  <si>
    <t>Verrier</t>
  </si>
  <si>
    <t>Chris</t>
  </si>
  <si>
    <t>Hughes</t>
  </si>
  <si>
    <t>Alec</t>
  </si>
  <si>
    <t>Dornauf</t>
  </si>
  <si>
    <t>Jeremy</t>
  </si>
  <si>
    <t>Hill</t>
  </si>
  <si>
    <t>Terry</t>
  </si>
  <si>
    <t>Eric</t>
  </si>
  <si>
    <t>Hermanis</t>
  </si>
  <si>
    <t>Lindsay</t>
  </si>
  <si>
    <t>Garwood</t>
  </si>
  <si>
    <t>Peter</t>
  </si>
  <si>
    <t>Smith</t>
  </si>
  <si>
    <t>James</t>
  </si>
  <si>
    <t>Teirney</t>
  </si>
  <si>
    <t>William</t>
  </si>
  <si>
    <t>Lane</t>
  </si>
  <si>
    <t>Williams</t>
  </si>
  <si>
    <t>Kathy</t>
  </si>
  <si>
    <t>Wright</t>
  </si>
  <si>
    <t>Gerard</t>
  </si>
  <si>
    <t>Martindill</t>
  </si>
  <si>
    <t>Stowe</t>
  </si>
  <si>
    <t>Hydro</t>
  </si>
  <si>
    <t>Belinda</t>
  </si>
  <si>
    <t>Lehner</t>
  </si>
  <si>
    <t>Morgan</t>
  </si>
  <si>
    <t>Roslyn</t>
  </si>
  <si>
    <t>Jake</t>
  </si>
  <si>
    <t>Richardson</t>
  </si>
  <si>
    <t>Rocky</t>
  </si>
  <si>
    <t>Findlater</t>
  </si>
  <si>
    <t>Andrew</t>
  </si>
  <si>
    <t>Beven</t>
  </si>
  <si>
    <t>Billy</t>
  </si>
  <si>
    <t>Godwin</t>
  </si>
  <si>
    <t>Steve</t>
  </si>
  <si>
    <t>Robertson</t>
  </si>
  <si>
    <t>Craig</t>
  </si>
  <si>
    <t>Owens</t>
  </si>
  <si>
    <t>Neil</t>
  </si>
  <si>
    <t>Oliver</t>
  </si>
  <si>
    <t>Rhys</t>
  </si>
  <si>
    <t>Browning</t>
  </si>
  <si>
    <t>Czerkiewicz</t>
  </si>
  <si>
    <t>Elaine</t>
  </si>
  <si>
    <t>Potter</t>
  </si>
  <si>
    <t>Denise</t>
  </si>
  <si>
    <t>Sewell</t>
  </si>
  <si>
    <t>Stewart</t>
  </si>
  <si>
    <t>Barbara</t>
  </si>
  <si>
    <t>Liam</t>
  </si>
  <si>
    <t>Anne</t>
  </si>
  <si>
    <t>Lawless</t>
  </si>
  <si>
    <t>Calvin</t>
  </si>
  <si>
    <t>Simon</t>
  </si>
  <si>
    <t>Burgess</t>
  </si>
  <si>
    <t>Glenn</t>
  </si>
  <si>
    <t>Wheeler</t>
  </si>
  <si>
    <t>Mark</t>
  </si>
  <si>
    <t>Bresnehan</t>
  </si>
  <si>
    <t>Alex</t>
  </si>
  <si>
    <t>Izbicki</t>
  </si>
  <si>
    <t>Matthew</t>
  </si>
  <si>
    <t>Catie</t>
  </si>
  <si>
    <t>Alessi</t>
  </si>
  <si>
    <t>La Bozzetta</t>
  </si>
  <si>
    <t>Robbie</t>
  </si>
  <si>
    <t>Marino</t>
  </si>
  <si>
    <t>Scott</t>
  </si>
  <si>
    <t>Adams</t>
  </si>
  <si>
    <t>Richard</t>
  </si>
  <si>
    <t>Bennett</t>
  </si>
  <si>
    <t>Spooner</t>
  </si>
  <si>
    <t>Shaun</t>
  </si>
  <si>
    <t>Kelly</t>
  </si>
  <si>
    <t>Anna</t>
  </si>
  <si>
    <t>Masters</t>
  </si>
  <si>
    <t>Diane</t>
  </si>
  <si>
    <t>Barry</t>
  </si>
  <si>
    <t>Golding</t>
  </si>
  <si>
    <t>Jarad</t>
  </si>
  <si>
    <t>Phillip</t>
  </si>
  <si>
    <t>Danielle</t>
  </si>
  <si>
    <t>Goodwin</t>
  </si>
  <si>
    <t>Cyril</t>
  </si>
  <si>
    <t>Patmore</t>
  </si>
  <si>
    <t>Henry</t>
  </si>
  <si>
    <t>Hayley</t>
  </si>
  <si>
    <t>Neville</t>
  </si>
  <si>
    <t>Edward</t>
  </si>
  <si>
    <t>Kristen</t>
  </si>
  <si>
    <t>Bartley</t>
  </si>
  <si>
    <t>Graham</t>
  </si>
  <si>
    <t>Gunn</t>
  </si>
  <si>
    <t>Kerry</t>
  </si>
  <si>
    <t>Anthony</t>
  </si>
  <si>
    <t>Bransden</t>
  </si>
  <si>
    <t>Tony</t>
  </si>
  <si>
    <t>Young</t>
  </si>
  <si>
    <t>Dennison</t>
  </si>
  <si>
    <t>Ross</t>
  </si>
  <si>
    <t>Burridge</t>
  </si>
  <si>
    <t>Mike</t>
  </si>
  <si>
    <t>Hunnibell</t>
  </si>
  <si>
    <t>Jamie</t>
  </si>
  <si>
    <t>Roberts</t>
  </si>
  <si>
    <t>Jon</t>
  </si>
  <si>
    <t>Fulton</t>
  </si>
  <si>
    <t>Christine</t>
  </si>
  <si>
    <t>McKinlay</t>
  </si>
  <si>
    <t>Eberle</t>
  </si>
  <si>
    <t>Loretta</t>
  </si>
  <si>
    <t>Lohberger</t>
  </si>
  <si>
    <t>Heather</t>
  </si>
  <si>
    <t>Kaye</t>
  </si>
  <si>
    <t>Shea</t>
  </si>
  <si>
    <t>Kylie</t>
  </si>
  <si>
    <t>Shannon</t>
  </si>
  <si>
    <t>Joel</t>
  </si>
  <si>
    <t>Mountney</t>
  </si>
  <si>
    <t>Rodney</t>
  </si>
  <si>
    <t>Steven</t>
  </si>
  <si>
    <t>Murnane</t>
  </si>
  <si>
    <t>Dan</t>
  </si>
  <si>
    <t>Hollingsworth</t>
  </si>
  <si>
    <t>Noye</t>
  </si>
  <si>
    <t>Ben</t>
  </si>
  <si>
    <t>Robert</t>
  </si>
  <si>
    <t>Bilyk</t>
  </si>
  <si>
    <t>Gary</t>
  </si>
  <si>
    <t>Banelis</t>
  </si>
  <si>
    <t>Hugh</t>
  </si>
  <si>
    <t>TeamLadderID</t>
  </si>
  <si>
    <t>RoundNum</t>
  </si>
  <si>
    <t>LadderPos</t>
  </si>
  <si>
    <t>CompetitionPoints</t>
  </si>
  <si>
    <t>Include</t>
  </si>
  <si>
    <t>ACR</t>
  </si>
  <si>
    <t>PAP</t>
  </si>
  <si>
    <t>WCE</t>
  </si>
  <si>
    <t>FRE</t>
  </si>
  <si>
    <t>BRL</t>
  </si>
  <si>
    <t>SYD</t>
  </si>
  <si>
    <t>GEE</t>
  </si>
  <si>
    <t>COL</t>
  </si>
  <si>
    <t>CAR</t>
  </si>
  <si>
    <t>ESS</t>
  </si>
  <si>
    <t>RIC</t>
  </si>
  <si>
    <t>WBG</t>
  </si>
  <si>
    <t>HAW</t>
  </si>
  <si>
    <t>STK</t>
  </si>
  <si>
    <t>KAN</t>
  </si>
  <si>
    <t>MEL</t>
  </si>
  <si>
    <t>GCS</t>
  </si>
  <si>
    <t>GWS</t>
  </si>
  <si>
    <t>Rachael</t>
  </si>
  <si>
    <t>Miller</t>
  </si>
  <si>
    <t>Darren</t>
  </si>
  <si>
    <t>Harris</t>
  </si>
  <si>
    <t>Kevin</t>
  </si>
  <si>
    <t>Fleming</t>
  </si>
  <si>
    <t>Roach</t>
  </si>
  <si>
    <t>Bassett</t>
  </si>
  <si>
    <t>Lachlan</t>
  </si>
  <si>
    <t>Michelle</t>
  </si>
  <si>
    <t>Brown</t>
  </si>
  <si>
    <t>French</t>
  </si>
  <si>
    <t>Marcus</t>
  </si>
  <si>
    <t>Orr</t>
  </si>
  <si>
    <t>Ian</t>
  </si>
  <si>
    <t>Jesse</t>
  </si>
  <si>
    <t>Lawson</t>
  </si>
  <si>
    <t>Bowerman</t>
  </si>
  <si>
    <t>Perry</t>
  </si>
  <si>
    <t>Towart</t>
  </si>
  <si>
    <t>Aidan</t>
  </si>
  <si>
    <t>Donovan</t>
  </si>
  <si>
    <t>McBain</t>
  </si>
  <si>
    <t>Heidi</t>
  </si>
  <si>
    <t>Chambers</t>
  </si>
  <si>
    <t>Jessica</t>
  </si>
  <si>
    <t>McCallumSmith</t>
  </si>
  <si>
    <t>Taj</t>
  </si>
  <si>
    <t>Anderson</t>
  </si>
  <si>
    <t>Gerard Martindill</t>
  </si>
  <si>
    <t>Billy Godwin</t>
  </si>
  <si>
    <t>Is a Tipper</t>
  </si>
  <si>
    <t>Game 1 Pts Diff</t>
  </si>
  <si>
    <t>Games</t>
  </si>
  <si>
    <t>Anne Bassett</t>
  </si>
  <si>
    <t>John Bowerman</t>
  </si>
  <si>
    <t>Kevin Bresnehan</t>
  </si>
  <si>
    <t>Brian Fleming</t>
  </si>
  <si>
    <t>Ian French</t>
  </si>
  <si>
    <t>Lindsay Garwood</t>
  </si>
  <si>
    <t>Calvin Godwin</t>
  </si>
  <si>
    <t>Nick Holland</t>
  </si>
  <si>
    <t>Dan Hollingsworth</t>
  </si>
  <si>
    <t>Jesse Lawson</t>
  </si>
  <si>
    <t>Glenn McBain</t>
  </si>
  <si>
    <t>Marcus Orr</t>
  </si>
  <si>
    <t>Elaine Potter</t>
  </si>
  <si>
    <t>Tony Shea</t>
  </si>
  <si>
    <t>Barbara Stewart</t>
  </si>
  <si>
    <t>Lachlan Towart</t>
  </si>
  <si>
    <t>Glenn Wheeler</t>
  </si>
  <si>
    <t>Greg Williams</t>
  </si>
  <si>
    <t>Round 23 tipping stats.</t>
  </si>
  <si>
    <t>Match Results AFL Round 23</t>
  </si>
  <si>
    <t>Fremantle 112 d Adelaide 88</t>
  </si>
  <si>
    <t>St Kilda 94 d Richmond 45</t>
  </si>
  <si>
    <t>Geelong 125 d North Melbourne 110</t>
  </si>
  <si>
    <t>Brisbane Lions 95 d Gold Coast 53</t>
  </si>
  <si>
    <t>Hawthorn 92 drew with Collingwood 92</t>
  </si>
  <si>
    <t>AFL Ladder After Round 23</t>
  </si>
  <si>
    <t>Melbourne 132 d Port Adelaide 56</t>
  </si>
  <si>
    <t>GWS Giants 111 d West Coast 57</t>
  </si>
  <si>
    <t>Western Bulldogs 82 drew with Carlton 82</t>
  </si>
  <si>
    <t>Sydney 112 d Essendon 76</t>
  </si>
  <si>
    <t>Quarter Tipping Ranking - Quarter 4</t>
  </si>
  <si>
    <t>Jess Lansky</t>
  </si>
  <si>
    <t>Hugh Noye</t>
  </si>
  <si>
    <t>Andrew Bourke</t>
  </si>
  <si>
    <t>Rhys Browning</t>
  </si>
  <si>
    <t>Terri Burgess</t>
  </si>
  <si>
    <t>Greg Smart</t>
  </si>
  <si>
    <t>Adam Janssen</t>
  </si>
  <si>
    <t>Kaye Martindill</t>
  </si>
  <si>
    <t>Phillip Jenkins</t>
  </si>
  <si>
    <t>Roslyn McKendrick</t>
  </si>
  <si>
    <t>Brody Scott</t>
  </si>
  <si>
    <t>Graham Gunn</t>
  </si>
  <si>
    <t>Anne Lawless</t>
  </si>
  <si>
    <t>Kylie Bennett</t>
  </si>
  <si>
    <t>û</t>
  </si>
  <si>
    <t>ü</t>
  </si>
  <si>
    <t>(none)</t>
  </si>
  <si>
    <t>áá</t>
  </si>
  <si>
    <t>â</t>
  </si>
  <si>
    <t>DRAW</t>
  </si>
  <si>
    <t>Eric Hermanis (7/9) 199 points. Actual 200</t>
  </si>
  <si>
    <t>HAT Footy Tipping 2026 - Round 23 Results</t>
  </si>
  <si>
    <t>Round 23 Winner</t>
  </si>
  <si>
    <t>FRE v ACR</t>
  </si>
  <si>
    <t>RIC v STK</t>
  </si>
  <si>
    <t>KAN v GEE</t>
  </si>
  <si>
    <t>BRL v GCS</t>
  </si>
  <si>
    <t>HAW v COL</t>
  </si>
  <si>
    <t>PAP v MEL</t>
  </si>
  <si>
    <t>GWS v WCE</t>
  </si>
  <si>
    <t>WBG v CAR</t>
  </si>
  <si>
    <t>ESS v SYD</t>
  </si>
  <si>
    <t>F</t>
  </si>
  <si>
    <t>S</t>
  </si>
  <si>
    <t>Rachael Miller</t>
  </si>
  <si>
    <t>A</t>
  </si>
  <si>
    <t>Michael Perry</t>
  </si>
  <si>
    <t>M</t>
  </si>
  <si>
    <t>T</t>
  </si>
  <si>
    <t>Darren Harris</t>
  </si>
  <si>
    <t>Aidan Donovan</t>
  </si>
  <si>
    <t>Belinda Lehner</t>
  </si>
  <si>
    <t>N</t>
  </si>
  <si>
    <t>Terry Hill</t>
  </si>
  <si>
    <t>Jacqui Gill-Berry</t>
  </si>
  <si>
    <t>Simon Burgess</t>
  </si>
  <si>
    <t>Mark Bresnehan</t>
  </si>
  <si>
    <t>Wayne Flanagan</t>
  </si>
  <si>
    <t>Rodney Steven</t>
  </si>
  <si>
    <t>Kerry Gunn</t>
  </si>
  <si>
    <t>Jeremy Hill</t>
  </si>
  <si>
    <t>ToteTas Favourites</t>
  </si>
  <si>
    <t>Cyril Patmore</t>
  </si>
  <si>
    <t>Nick Murnane</t>
  </si>
  <si>
    <t>Joel Mountney</t>
  </si>
  <si>
    <t>Anthony Bransden</t>
  </si>
  <si>
    <t>Glenn Eberle</t>
  </si>
  <si>
    <t>Robert Bilyk</t>
  </si>
  <si>
    <t>Joel Granger</t>
  </si>
  <si>
    <t>Danielle Goodwin</t>
  </si>
  <si>
    <t>John Canavan</t>
  </si>
  <si>
    <t>Richard Bennett</t>
  </si>
  <si>
    <t>Alex Hunnibell</t>
  </si>
  <si>
    <t>Marcus Excell</t>
  </si>
  <si>
    <t>Lee Beaumont</t>
  </si>
  <si>
    <t>Chris Hughes</t>
  </si>
  <si>
    <t>Neil Oliver</t>
  </si>
  <si>
    <t>Mike Hunnibell</t>
  </si>
  <si>
    <t>Nick Whelan</t>
  </si>
  <si>
    <t>Diane Izbicki</t>
  </si>
  <si>
    <t>Zali Ryan</t>
  </si>
  <si>
    <t>Ross Burridge</t>
  </si>
  <si>
    <t>Christian Lawson</t>
  </si>
  <si>
    <t>Shaun Kelly</t>
  </si>
  <si>
    <t>Bryce Turnbull</t>
  </si>
  <si>
    <t>Shaun Heather</t>
  </si>
  <si>
    <t>Jarad Hughes</t>
  </si>
  <si>
    <t>ââ</t>
  </si>
  <si>
    <t>Tony Young</t>
  </si>
  <si>
    <t>Nick Stowe</t>
  </si>
  <si>
    <t>H</t>
  </si>
  <si>
    <t>Felix Fischer</t>
  </si>
  <si>
    <t>Barry Golding</t>
  </si>
  <si>
    <t>Jamie Latter</t>
  </si>
  <si>
    <t>Loretta Lohberger</t>
  </si>
  <si>
    <t>Peter Czerkiewicz</t>
  </si>
  <si>
    <t>Michelle Brown</t>
  </si>
  <si>
    <t>Catie Owens</t>
  </si>
  <si>
    <t>Greg Hine</t>
  </si>
  <si>
    <t>Joel McCall</t>
  </si>
  <si>
    <t>Eric Hermanis</t>
  </si>
  <si>
    <t>Denise Sewell</t>
  </si>
  <si>
    <t>Craig Owens</t>
  </si>
  <si>
    <t>Scott Adams</t>
  </si>
  <si>
    <t>James Teirney</t>
  </si>
  <si>
    <t>Guy Holmes</t>
  </si>
  <si>
    <t>Edmund Gebka</t>
  </si>
  <si>
    <t>Garry Young</t>
  </si>
  <si>
    <t>Lachie Baird</t>
  </si>
  <si>
    <t>Rachel Young</t>
  </si>
  <si>
    <t>Conan Duhig</t>
  </si>
  <si>
    <t>David Berechree</t>
  </si>
  <si>
    <t>Chris Noye</t>
  </si>
  <si>
    <t>Squiggle Computer</t>
  </si>
  <si>
    <t>Jack French</t>
  </si>
  <si>
    <t>Josh Cunningham</t>
  </si>
  <si>
    <t>Sarah Cowling</t>
  </si>
  <si>
    <t>Stuart Ryan</t>
  </si>
  <si>
    <t>Craig McKinlay</t>
  </si>
  <si>
    <t>Alec Dornauf</t>
  </si>
  <si>
    <t>Jake Richardson</t>
  </si>
  <si>
    <t>Alex Izbicki</t>
  </si>
  <si>
    <t>Michael Gay</t>
  </si>
  <si>
    <t>Nicole Lansky</t>
  </si>
  <si>
    <t>Lachlan Daniels</t>
  </si>
  <si>
    <t>Liam Wright</t>
  </si>
  <si>
    <t>Mark Spooner</t>
  </si>
  <si>
    <t>Callum Rawson</t>
  </si>
  <si>
    <t>Jamie Roberts</t>
  </si>
  <si>
    <t>Zed Young</t>
  </si>
  <si>
    <t>Duncan McKendrick</t>
  </si>
  <si>
    <t>Liam Godwin</t>
  </si>
  <si>
    <t>Alanna Cannon</t>
  </si>
  <si>
    <t>Taj Anderson</t>
  </si>
  <si>
    <t>Gary Banelis</t>
  </si>
  <si>
    <t>Gus Viney</t>
  </si>
  <si>
    <t>Shannon Hill</t>
  </si>
  <si>
    <t>Stuart Morgan</t>
  </si>
  <si>
    <t>Mark Dennison</t>
  </si>
  <si>
    <t>Heidi Chambers</t>
  </si>
  <si>
    <t>Brendon Garwood</t>
  </si>
  <si>
    <t>Rocky Findlater</t>
  </si>
  <si>
    <t>Matthew Owens</t>
  </si>
  <si>
    <t>Ben Lohberger</t>
  </si>
  <si>
    <t>Casey Radford</t>
  </si>
  <si>
    <t>Chris Roach</t>
  </si>
  <si>
    <t>Brian Whelan</t>
  </si>
  <si>
    <t>Steve Robertson</t>
  </si>
  <si>
    <t>Nikolas Berechree</t>
  </si>
  <si>
    <t>Trent Duggan</t>
  </si>
  <si>
    <t>Robbie Marino</t>
  </si>
  <si>
    <t>á</t>
  </si>
  <si>
    <t>Andrew Beven</t>
  </si>
  <si>
    <t>Jon Fulton</t>
  </si>
  <si>
    <t>Kathy Wright</t>
  </si>
  <si>
    <t>Lyndon Hampton</t>
  </si>
  <si>
    <t>Loreena McCabe</t>
  </si>
  <si>
    <t>Christine Dennison</t>
  </si>
  <si>
    <t>Michael Verrier</t>
  </si>
  <si>
    <t>Alessi La Bozzetta</t>
  </si>
  <si>
    <t>Tyler Lemmo</t>
  </si>
  <si>
    <t>Michelle Egan</t>
  </si>
  <si>
    <t>Anna Masters</t>
  </si>
  <si>
    <t>Michael Stewart</t>
  </si>
  <si>
    <t>Peter Smith</t>
  </si>
  <si>
    <t>Kristen Bartley</t>
  </si>
  <si>
    <t>Henry Robertson</t>
  </si>
  <si>
    <t>Rebecca Pedley</t>
  </si>
  <si>
    <t>Mark Richardson</t>
  </si>
  <si>
    <t>Josie Holland</t>
  </si>
  <si>
    <t>Karen Jenkins</t>
  </si>
  <si>
    <t>Mark Egan</t>
  </si>
  <si>
    <t>Jessica McCallumSmith</t>
  </si>
  <si>
    <t>Francis Maloney</t>
  </si>
  <si>
    <t>Hayley Neville</t>
  </si>
  <si>
    <t>Mel Taylor</t>
  </si>
  <si>
    <t>Harry Home Games</t>
  </si>
  <si>
    <t>Chameka Gamage</t>
  </si>
  <si>
    <t>Gideon Kirui</t>
  </si>
  <si>
    <t>William Lane</t>
  </si>
  <si>
    <t>Edward Robertson</t>
  </si>
  <si>
    <t>Ollie Henry</t>
  </si>
  <si>
    <t>Ben Morgan</t>
  </si>
  <si>
    <t>Albert Away Games</t>
  </si>
  <si>
    <t>Johnny Random</t>
  </si>
  <si>
    <t xml:space="preserve"> </t>
  </si>
  <si>
    <t>HAT Footy Tipping 2026 - Round 23 Power Tipping Results</t>
  </si>
  <si>
    <t>FRE (4)</t>
  </si>
  <si>
    <t>STK (5)</t>
  </si>
  <si>
    <t>GEE (3)</t>
  </si>
  <si>
    <t>BRL (7)</t>
  </si>
  <si>
    <t>HAW (-2)</t>
  </si>
  <si>
    <t>MEL (6)</t>
  </si>
  <si>
    <t>GWS (8)</t>
  </si>
  <si>
    <t>CAR (-1)</t>
  </si>
  <si>
    <t>SYD (9)</t>
  </si>
  <si>
    <t>FRE (2)</t>
  </si>
  <si>
    <t>GEE (4)</t>
  </si>
  <si>
    <t>HAW (-3)</t>
  </si>
  <si>
    <t>GEE (6)</t>
  </si>
  <si>
    <t>BRL (8)</t>
  </si>
  <si>
    <t>HAW (-1)</t>
  </si>
  <si>
    <t>MEL (3)</t>
  </si>
  <si>
    <t>GWS (7)</t>
  </si>
  <si>
    <t>CAR (-2)</t>
  </si>
  <si>
    <t>FRE (9)</t>
  </si>
  <si>
    <t>STK (6)</t>
  </si>
  <si>
    <t>GEE (5)</t>
  </si>
  <si>
    <t>BRL (1)</t>
  </si>
  <si>
    <t>HAW (-4)</t>
  </si>
  <si>
    <t>MEL (8)</t>
  </si>
  <si>
    <t>GWS (3)</t>
  </si>
  <si>
    <t>CAR (-7)</t>
  </si>
  <si>
    <t>SYD (2)</t>
  </si>
  <si>
    <t>STK (3)</t>
  </si>
  <si>
    <t>FRE (7)</t>
  </si>
  <si>
    <t>STK (9)</t>
  </si>
  <si>
    <t>GEE (1)</t>
  </si>
  <si>
    <t>BRL (6)</t>
  </si>
  <si>
    <t>MEL (2)</t>
  </si>
  <si>
    <t>GWS (5)</t>
  </si>
  <si>
    <t>WBG (-4)</t>
  </si>
  <si>
    <t>SYD (8)</t>
  </si>
  <si>
    <t>GEE (8)</t>
  </si>
  <si>
    <t>GWS (9)</t>
  </si>
  <si>
    <t>SYD (6)</t>
  </si>
  <si>
    <t>FRE (3)</t>
  </si>
  <si>
    <t>MEL (5)</t>
  </si>
  <si>
    <t>HAW (-5)</t>
  </si>
  <si>
    <t>GEE (9)</t>
  </si>
  <si>
    <t>HAW (-6)</t>
  </si>
  <si>
    <t>FRE (5)</t>
  </si>
  <si>
    <t>STK (7)</t>
  </si>
  <si>
    <t>MEL (4)</t>
  </si>
  <si>
    <t>WCE (-1)</t>
  </si>
  <si>
    <t>BRL (5)</t>
  </si>
  <si>
    <t>WBG (-1)</t>
  </si>
  <si>
    <t>PAP (-1)</t>
  </si>
  <si>
    <t>CAR (-5)</t>
  </si>
  <si>
    <t>RIC (-1)</t>
  </si>
  <si>
    <t>FRE (6)</t>
  </si>
  <si>
    <t>BRL (3)</t>
  </si>
  <si>
    <t>MEL (1)</t>
  </si>
  <si>
    <t>MEL (7)</t>
  </si>
  <si>
    <t>STK (4)</t>
  </si>
  <si>
    <t>GWS (6)</t>
  </si>
  <si>
    <t>FRE (1)</t>
  </si>
  <si>
    <t>BRL (9)</t>
  </si>
  <si>
    <t>CAR (-3)</t>
  </si>
  <si>
    <t>STK (1)</t>
  </si>
  <si>
    <t>GEE (7)</t>
  </si>
  <si>
    <t>CAR (-4)</t>
  </si>
  <si>
    <t>COL (-4)</t>
  </si>
  <si>
    <t>PAP (-8)</t>
  </si>
  <si>
    <t>MEL (9)</t>
  </si>
  <si>
    <t>GWS (4)</t>
  </si>
  <si>
    <t>SYD (7)</t>
  </si>
  <si>
    <t>RIC (-3)</t>
  </si>
  <si>
    <t>HAW (-7)</t>
  </si>
  <si>
    <t>GWS (2)</t>
  </si>
  <si>
    <t>SYD (1)</t>
  </si>
  <si>
    <t>ACR (-4)</t>
  </si>
  <si>
    <t>RIC (-2)</t>
  </si>
  <si>
    <t>HAW (-8)</t>
  </si>
  <si>
    <t>GWS (1)</t>
  </si>
  <si>
    <t>BRL (4)</t>
  </si>
  <si>
    <t>COL (-3)</t>
  </si>
  <si>
    <t>FRE (8)</t>
  </si>
  <si>
    <t>WBG (-2)</t>
  </si>
  <si>
    <t>GEE (2)</t>
  </si>
  <si>
    <t>KAN (-2)</t>
  </si>
  <si>
    <t>COL (-1)</t>
  </si>
  <si>
    <t>ACR (-1)</t>
  </si>
  <si>
    <t>BRL (2)</t>
  </si>
  <si>
    <t>COL (-7)</t>
  </si>
  <si>
    <t xml:space="preserve">Wayne  Flanagan </t>
  </si>
  <si>
    <t>STK (8)</t>
  </si>
  <si>
    <t>WCE (-3)</t>
  </si>
  <si>
    <t>SYD (5)</t>
  </si>
  <si>
    <t>Jacqui  Gill-Berry</t>
  </si>
  <si>
    <t>RIC (-6)</t>
  </si>
  <si>
    <t>WBG (-7)</t>
  </si>
  <si>
    <t>CAR (-6)</t>
  </si>
  <si>
    <t>ACR (-9)</t>
  </si>
  <si>
    <t>WBG (-3)</t>
  </si>
  <si>
    <t>CAR (-8)</t>
  </si>
  <si>
    <t>KAN (-5)</t>
  </si>
  <si>
    <t xml:space="preserve">Christian  Lawson </t>
  </si>
  <si>
    <t>GCS (-1)</t>
  </si>
  <si>
    <t>Michelle  Egan</t>
  </si>
  <si>
    <t xml:space="preserve">Lyndon Hampton </t>
  </si>
  <si>
    <t>ESS (-2)</t>
  </si>
  <si>
    <t>Chameka  Gamage</t>
  </si>
  <si>
    <t>HAT Footy Tipping 2026 - Quarter 4, Round 23 Results</t>
  </si>
  <si>
    <t>Rounds 19 - 24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</si>
</sst>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_-* #,##0.0_-;\-* #,##0.0_-;_-* &quot;-&quot;??_-;_-@_-"/>
    <numFmt numFmtId="166" formatCode="0.0%_-"/>
    <numFmt numFmtId="167" formatCode="0.0%"/>
  </numFmts>
  <fonts count="20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theme="1"/>
      <name val="Trebuchet MS"/>
      <family val="2"/>
    </font>
    <font>
      <b/>
      <sz val="11"/>
      <name val="Trebuchet MS"/>
      <family val="2"/>
    </font>
    <font>
      <b/>
      <sz val="11"/>
      <color theme="1"/>
      <name val="Trebuchet MS"/>
      <family val="2"/>
    </font>
    <font>
      <i/>
      <sz val="11"/>
      <color theme="1"/>
      <name val="Trebuchet MS"/>
      <family val="2"/>
    </font>
    <font>
      <b/>
      <sz val="15"/>
      <color theme="3"/>
      <name val="Trebuchet MS"/>
      <family val="2"/>
    </font>
    <font>
      <b/>
      <sz val="12"/>
      <color theme="1"/>
      <name val="Trebuchet MS"/>
      <family val="2"/>
    </font>
    <font>
      <b/>
      <sz val="11"/>
      <color theme="1" tint="0.499984740745262"/>
      <name val="Trebuchet MS"/>
      <family val="2"/>
    </font>
    <font>
      <sz val="11"/>
      <color theme="1" tint="0.499984740745262"/>
      <name val="Trebuchet MS"/>
      <family val="2"/>
    </font>
    <font>
      <b/>
      <sz val="13"/>
      <color theme="3"/>
      <name val="Trebuchet MS"/>
      <family val="2"/>
    </font>
    <font>
      <sz val="11"/>
      <name val="Trebuchet MS"/>
      <family val="2"/>
    </font>
    <font>
      <i/>
      <sz val="11"/>
      <color rgb="FF7F7F7F"/>
      <name val="Calibri"/>
      <family val="2"/>
      <scheme val="minor"/>
    </font>
    <font>
      <sz val="11"/>
      <color theme="1"/>
      <name val="Wingdings"/>
      <charset val="2"/>
    </font>
    <font>
      <sz val="10"/>
      <color theme="1"/>
      <name val="Wingdings"/>
      <charset val="2"/>
    </font>
    <font>
      <b/>
      <i/>
      <sz val="11"/>
      <color rgb="FF7F7F7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ck">
        <color theme="4" tint="0.499984740745262"/>
      </bottom>
      <diagonal/>
    </border>
    <border>
      <left/>
      <right/>
      <top style="thin">
        <color indexed="64"/>
      </top>
      <bottom style="thick">
        <color theme="4" tint="0.499984740745262"/>
      </bottom>
      <diagonal/>
    </border>
    <border>
      <left/>
      <right style="thin">
        <color indexed="64"/>
      </right>
      <top style="thin">
        <color indexed="64"/>
      </top>
      <bottom style="thick">
        <color theme="4" tint="0.499984740745262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ck">
        <color theme="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16" fillId="0" borderId="0" applyNumberFormat="0" applyFill="0" applyBorder="0" applyAlignment="0" applyProtection="0"/>
  </cellStyleXfs>
  <cellXfs count="189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22" fontId="0" fillId="0" borderId="0" xfId="0" applyNumberFormat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0" xfId="0" applyFont="1" applyAlignment="1">
      <alignment vertical="top" wrapText="1"/>
    </xf>
    <xf numFmtId="0" fontId="8" fillId="0" borderId="0" xfId="0" applyFont="1" applyAlignment="1">
      <alignment wrapText="1"/>
    </xf>
    <xf numFmtId="0" fontId="6" fillId="0" borderId="0" xfId="0" applyFont="1" applyAlignment="1">
      <alignment vertical="top" wrapText="1"/>
    </xf>
    <xf numFmtId="0" fontId="9" fillId="0" borderId="0" xfId="0" applyFont="1"/>
    <xf numFmtId="164" fontId="6" fillId="0" borderId="0" xfId="2" applyNumberFormat="1" applyFont="1" applyBorder="1" applyAlignment="1">
      <alignment vertical="top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center" textRotation="90" wrapText="1"/>
    </xf>
    <xf numFmtId="0" fontId="11" fillId="0" borderId="3" xfId="0" applyFont="1" applyBorder="1"/>
    <xf numFmtId="164" fontId="6" fillId="0" borderId="0" xfId="2" applyNumberFormat="1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 wrapText="1"/>
    </xf>
    <xf numFmtId="0" fontId="13" fillId="0" borderId="0" xfId="0" applyFont="1"/>
    <xf numFmtId="0" fontId="13" fillId="0" borderId="0" xfId="0" applyFont="1" applyAlignment="1">
      <alignment horizontal="center"/>
    </xf>
    <xf numFmtId="164" fontId="6" fillId="0" borderId="0" xfId="2" applyNumberFormat="1" applyFont="1" applyAlignment="1">
      <alignment horizontal="center"/>
    </xf>
    <xf numFmtId="9" fontId="6" fillId="0" borderId="0" xfId="1" applyFont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9" fontId="6" fillId="0" borderId="0" xfId="1" applyFont="1" applyBorder="1" applyAlignment="1">
      <alignment horizontal="center" vertical="top" wrapText="1"/>
    </xf>
    <xf numFmtId="0" fontId="6" fillId="0" borderId="0" xfId="0" applyFont="1" applyAlignment="1">
      <alignment horizontal="right"/>
    </xf>
    <xf numFmtId="0" fontId="6" fillId="0" borderId="6" xfId="0" applyFont="1" applyBorder="1"/>
    <xf numFmtId="0" fontId="6" fillId="0" borderId="0" xfId="0" applyFont="1" applyAlignment="1">
      <alignment horizontal="left"/>
    </xf>
    <xf numFmtId="9" fontId="6" fillId="0" borderId="0" xfId="1" applyFont="1" applyBorder="1"/>
    <xf numFmtId="0" fontId="6" fillId="0" borderId="7" xfId="0" applyFont="1" applyBorder="1"/>
    <xf numFmtId="0" fontId="6" fillId="0" borderId="3" xfId="0" applyFont="1" applyBorder="1"/>
    <xf numFmtId="0" fontId="6" fillId="0" borderId="4" xfId="0" applyFont="1" applyBorder="1" applyAlignment="1">
      <alignment horizontal="left"/>
    </xf>
    <xf numFmtId="0" fontId="6" fillId="0" borderId="4" xfId="0" applyFont="1" applyBorder="1"/>
    <xf numFmtId="9" fontId="6" fillId="0" borderId="4" xfId="1" applyFont="1" applyBorder="1"/>
    <xf numFmtId="0" fontId="6" fillId="0" borderId="5" xfId="0" applyFont="1" applyBorder="1"/>
    <xf numFmtId="0" fontId="6" fillId="0" borderId="4" xfId="0" applyFont="1" applyBorder="1" applyAlignment="1">
      <alignment horizontal="right"/>
    </xf>
    <xf numFmtId="165" fontId="6" fillId="0" borderId="4" xfId="2" applyNumberFormat="1" applyFont="1" applyBorder="1"/>
    <xf numFmtId="9" fontId="6" fillId="0" borderId="7" xfId="1" applyFont="1" applyBorder="1"/>
    <xf numFmtId="0" fontId="15" fillId="0" borderId="6" xfId="0" applyFont="1" applyBorder="1" applyAlignment="1">
      <alignment horizontal="left"/>
    </xf>
    <xf numFmtId="166" fontId="15" fillId="0" borderId="7" xfId="0" applyNumberFormat="1" applyFont="1" applyBorder="1"/>
    <xf numFmtId="0" fontId="15" fillId="0" borderId="3" xfId="0" applyFont="1" applyBorder="1" applyAlignment="1">
      <alignment horizontal="left"/>
    </xf>
    <xf numFmtId="0" fontId="15" fillId="0" borderId="4" xfId="0" applyFont="1" applyBorder="1"/>
    <xf numFmtId="166" fontId="15" fillId="0" borderId="5" xfId="0" applyNumberFormat="1" applyFont="1" applyBorder="1"/>
    <xf numFmtId="0" fontId="14" fillId="0" borderId="0" xfId="3" applyFont="1" applyBorder="1" applyAlignment="1">
      <alignment horizontal="center"/>
    </xf>
    <xf numFmtId="0" fontId="6" fillId="0" borderId="7" xfId="0" applyFont="1" applyBorder="1" applyAlignment="1">
      <alignment horizontal="right"/>
    </xf>
    <xf numFmtId="0" fontId="6" fillId="0" borderId="0" xfId="0" applyFont="1" applyAlignment="1">
      <alignment horizontal="right" wrapText="1"/>
    </xf>
    <xf numFmtId="0" fontId="6" fillId="0" borderId="7" xfId="0" applyFont="1" applyBorder="1" applyAlignment="1">
      <alignment horizontal="right" wrapText="1"/>
    </xf>
    <xf numFmtId="164" fontId="6" fillId="0" borderId="0" xfId="2" applyNumberFormat="1" applyFont="1" applyBorder="1"/>
    <xf numFmtId="164" fontId="6" fillId="0" borderId="4" xfId="2" applyNumberFormat="1" applyFont="1" applyBorder="1"/>
    <xf numFmtId="164" fontId="6" fillId="0" borderId="7" xfId="2" applyNumberFormat="1" applyFont="1" applyBorder="1"/>
    <xf numFmtId="164" fontId="6" fillId="0" borderId="5" xfId="2" applyNumberFormat="1" applyFont="1" applyBorder="1"/>
    <xf numFmtId="0" fontId="16" fillId="0" borderId="0" xfId="5"/>
    <xf numFmtId="0" fontId="16" fillId="0" borderId="6" xfId="5" applyBorder="1"/>
    <xf numFmtId="0" fontId="16" fillId="0" borderId="0" xfId="5" applyBorder="1"/>
    <xf numFmtId="0" fontId="16" fillId="0" borderId="3" xfId="5" applyBorder="1"/>
    <xf numFmtId="0" fontId="16" fillId="0" borderId="4" xfId="5" applyBorder="1"/>
    <xf numFmtId="0" fontId="15" fillId="0" borderId="0" xfId="0" applyFont="1"/>
    <xf numFmtId="164" fontId="6" fillId="0" borderId="0" xfId="2" applyNumberFormat="1" applyFont="1" applyBorder="1" applyAlignment="1">
      <alignment horizontal="right"/>
    </xf>
    <xf numFmtId="0" fontId="17" fillId="0" borderId="0" xfId="0" applyFont="1" applyAlignment="1">
      <alignment horizontal="center"/>
    </xf>
    <xf numFmtId="164" fontId="6" fillId="0" borderId="4" xfId="2" applyNumberFormat="1" applyFont="1" applyBorder="1" applyAlignment="1">
      <alignment horizontal="right"/>
    </xf>
    <xf numFmtId="0" fontId="17" fillId="0" borderId="4" xfId="0" applyFont="1" applyBorder="1" applyAlignment="1">
      <alignment horizontal="center"/>
    </xf>
    <xf numFmtId="164" fontId="6" fillId="0" borderId="0" xfId="2" applyNumberFormat="1" applyFont="1"/>
    <xf numFmtId="164" fontId="7" fillId="0" borderId="0" xfId="2" applyNumberFormat="1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1" fillId="0" borderId="0" xfId="0" applyFont="1"/>
    <xf numFmtId="0" fontId="10" fillId="0" borderId="0" xfId="4" applyFont="1" applyBorder="1" applyAlignment="1">
      <alignment horizontal="center" wrapText="1"/>
    </xf>
    <xf numFmtId="0" fontId="16" fillId="0" borderId="0" xfId="5" applyBorder="1" applyAlignment="1">
      <alignment horizontal="center" wrapText="1"/>
    </xf>
    <xf numFmtId="0" fontId="16" fillId="0" borderId="0" xfId="5" applyAlignment="1">
      <alignment horizontal="center" wrapText="1"/>
    </xf>
    <xf numFmtId="0" fontId="16" fillId="0" borderId="0" xfId="5" applyBorder="1" applyAlignment="1">
      <alignment horizontal="left" wrapText="1"/>
    </xf>
    <xf numFmtId="0" fontId="16" fillId="0" borderId="0" xfId="5" applyAlignment="1">
      <alignment horizontal="center"/>
    </xf>
    <xf numFmtId="164" fontId="16" fillId="0" borderId="0" xfId="5" applyNumberFormat="1" applyAlignment="1">
      <alignment horizontal="center"/>
    </xf>
    <xf numFmtId="9" fontId="16" fillId="0" borderId="0" xfId="5" applyNumberFormat="1" applyAlignment="1">
      <alignment horizontal="center"/>
    </xf>
    <xf numFmtId="164" fontId="16" fillId="0" borderId="0" xfId="5" applyNumberFormat="1"/>
    <xf numFmtId="0" fontId="16" fillId="0" borderId="0" xfId="5" applyAlignment="1">
      <alignment horizontal="left" wrapText="1"/>
    </xf>
    <xf numFmtId="0" fontId="16" fillId="0" borderId="0" xfId="5" applyAlignment="1">
      <alignment horizontal="center" textRotation="90" wrapText="1"/>
    </xf>
    <xf numFmtId="164" fontId="16" fillId="0" borderId="0" xfId="5" applyNumberFormat="1" applyBorder="1" applyAlignment="1">
      <alignment horizontal="center" wrapText="1"/>
    </xf>
    <xf numFmtId="164" fontId="16" fillId="0" borderId="0" xfId="5" applyNumberFormat="1" applyBorder="1" applyAlignment="1">
      <alignment vertical="top" wrapText="1"/>
    </xf>
    <xf numFmtId="0" fontId="6" fillId="0" borderId="6" xfId="0" applyFont="1" applyBorder="1" applyAlignment="1">
      <alignment horizontal="right"/>
    </xf>
    <xf numFmtId="167" fontId="6" fillId="0" borderId="7" xfId="1" applyNumberFormat="1" applyFont="1" applyBorder="1"/>
    <xf numFmtId="0" fontId="6" fillId="0" borderId="3" xfId="0" applyFont="1" applyBorder="1" applyAlignment="1">
      <alignment horizontal="right"/>
    </xf>
    <xf numFmtId="167" fontId="6" fillId="0" borderId="5" xfId="1" applyNumberFormat="1" applyFont="1" applyBorder="1"/>
    <xf numFmtId="164" fontId="6" fillId="0" borderId="11" xfId="2" applyNumberFormat="1" applyFont="1" applyBorder="1"/>
    <xf numFmtId="167" fontId="6" fillId="0" borderId="12" xfId="1" applyNumberFormat="1" applyFont="1" applyBorder="1"/>
    <xf numFmtId="0" fontId="16" fillId="0" borderId="0" xfId="5" applyBorder="1" applyAlignment="1">
      <alignment vertical="top" wrapText="1"/>
    </xf>
    <xf numFmtId="0" fontId="16" fillId="0" borderId="0" xfId="5" applyBorder="1" applyAlignment="1">
      <alignment vertical="top"/>
    </xf>
    <xf numFmtId="0" fontId="16" fillId="0" borderId="0" xfId="5" applyBorder="1" applyAlignment="1">
      <alignment horizontal="center" vertical="top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center" vertical="top"/>
    </xf>
    <xf numFmtId="0" fontId="18" fillId="0" borderId="0" xfId="0" applyFont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left"/>
    </xf>
    <xf numFmtId="0" fontId="6" fillId="0" borderId="11" xfId="0" applyFont="1" applyBorder="1"/>
    <xf numFmtId="9" fontId="6" fillId="0" borderId="11" xfId="1" applyFont="1" applyBorder="1"/>
    <xf numFmtId="0" fontId="6" fillId="0" borderId="12" xfId="0" applyFont="1" applyBorder="1"/>
    <xf numFmtId="164" fontId="6" fillId="0" borderId="11" xfId="2" applyNumberFormat="1" applyFont="1" applyBorder="1" applyAlignment="1">
      <alignment horizontal="left"/>
    </xf>
    <xf numFmtId="164" fontId="6" fillId="0" borderId="12" xfId="2" applyNumberFormat="1" applyFont="1" applyBorder="1"/>
    <xf numFmtId="0" fontId="16" fillId="0" borderId="11" xfId="5" applyBorder="1"/>
    <xf numFmtId="0" fontId="6" fillId="0" borderId="1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1" xfId="3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8" fillId="0" borderId="16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 wrapText="1"/>
    </xf>
    <xf numFmtId="0" fontId="8" fillId="0" borderId="14" xfId="0" applyFont="1" applyBorder="1" applyAlignment="1">
      <alignment vertical="top" wrapText="1"/>
    </xf>
    <xf numFmtId="164" fontId="8" fillId="0" borderId="14" xfId="2" applyNumberFormat="1" applyFont="1" applyBorder="1" applyAlignment="1">
      <alignment horizontal="center" vertical="top" wrapText="1"/>
    </xf>
    <xf numFmtId="9" fontId="8" fillId="0" borderId="14" xfId="1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 textRotation="90" wrapText="1"/>
    </xf>
    <xf numFmtId="0" fontId="19" fillId="0" borderId="14" xfId="5" applyFont="1" applyBorder="1" applyAlignment="1">
      <alignment vertical="top" wrapText="1"/>
    </xf>
    <xf numFmtId="164" fontId="8" fillId="0" borderId="14" xfId="2" applyNumberFormat="1" applyFont="1" applyBorder="1" applyAlignment="1">
      <alignment vertical="top" wrapText="1"/>
    </xf>
    <xf numFmtId="0" fontId="19" fillId="0" borderId="14" xfId="5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12" fillId="0" borderId="16" xfId="0" applyFont="1" applyBorder="1" applyAlignment="1">
      <alignment horizontal="center" wrapText="1"/>
    </xf>
    <xf numFmtId="0" fontId="12" fillId="0" borderId="14" xfId="0" applyFont="1" applyBorder="1" applyAlignment="1">
      <alignment horizontal="center" wrapText="1"/>
    </xf>
    <xf numFmtId="0" fontId="12" fillId="0" borderId="14" xfId="0" applyFont="1" applyBorder="1" applyAlignment="1">
      <alignment horizontal="left" wrapText="1"/>
    </xf>
    <xf numFmtId="0" fontId="12" fillId="0" borderId="14" xfId="0" applyFont="1" applyBorder="1" applyAlignment="1">
      <alignment horizontal="center" textRotation="90" wrapText="1"/>
    </xf>
    <xf numFmtId="164" fontId="12" fillId="0" borderId="14" xfId="2" applyNumberFormat="1" applyFont="1" applyBorder="1" applyAlignment="1">
      <alignment horizontal="center" wrapText="1"/>
    </xf>
    <xf numFmtId="164" fontId="12" fillId="0" borderId="15" xfId="2" applyNumberFormat="1" applyFont="1" applyBorder="1" applyAlignment="1">
      <alignment horizontal="center" wrapText="1"/>
    </xf>
    <xf numFmtId="0" fontId="15" fillId="0" borderId="14" xfId="0" applyFont="1" applyBorder="1"/>
    <xf numFmtId="0" fontId="7" fillId="0" borderId="15" xfId="0" applyFont="1" applyBorder="1" applyAlignment="1">
      <alignment horizontal="right"/>
    </xf>
    <xf numFmtId="0" fontId="6" fillId="0" borderId="16" xfId="0" applyFont="1" applyBorder="1"/>
    <xf numFmtId="0" fontId="6" fillId="0" borderId="14" xfId="0" applyFont="1" applyBorder="1" applyAlignment="1">
      <alignment horizontal="left"/>
    </xf>
    <xf numFmtId="0" fontId="6" fillId="0" borderId="14" xfId="0" applyFont="1" applyBorder="1"/>
    <xf numFmtId="0" fontId="6" fillId="0" borderId="14" xfId="0" applyFont="1" applyBorder="1" applyAlignment="1">
      <alignment horizontal="right"/>
    </xf>
    <xf numFmtId="0" fontId="6" fillId="0" borderId="15" xfId="0" applyFont="1" applyBorder="1" applyAlignment="1">
      <alignment horizontal="right"/>
    </xf>
    <xf numFmtId="0" fontId="8" fillId="0" borderId="16" xfId="0" applyFont="1" applyBorder="1" applyAlignment="1">
      <alignment horizontal="right"/>
    </xf>
    <xf numFmtId="0" fontId="8" fillId="0" borderId="14" xfId="0" applyFont="1" applyBorder="1" applyAlignment="1">
      <alignment horizontal="right"/>
    </xf>
    <xf numFmtId="0" fontId="8" fillId="0" borderId="15" xfId="0" applyFont="1" applyBorder="1" applyAlignment="1">
      <alignment horizontal="right" wrapText="1"/>
    </xf>
    <xf numFmtId="0" fontId="8" fillId="0" borderId="16" xfId="0" applyFont="1" applyBorder="1"/>
    <xf numFmtId="0" fontId="8" fillId="0" borderId="14" xfId="0" applyFont="1" applyBorder="1"/>
    <xf numFmtId="0" fontId="8" fillId="0" borderId="15" xfId="0" applyFont="1" applyBorder="1"/>
    <xf numFmtId="0" fontId="8" fillId="0" borderId="16" xfId="0" applyFont="1" applyBorder="1" applyAlignment="1">
      <alignment horizontal="right" wrapText="1"/>
    </xf>
    <xf numFmtId="0" fontId="0" fillId="0" borderId="16" xfId="0" applyBorder="1"/>
    <xf numFmtId="0" fontId="0" fillId="0" borderId="14" xfId="0" applyBorder="1"/>
    <xf numFmtId="0" fontId="0" fillId="0" borderId="15" xfId="0" applyBorder="1"/>
    <xf numFmtId="164" fontId="6" fillId="0" borderId="4" xfId="2" applyNumberFormat="1" applyFont="1" applyBorder="1" applyAlignment="1">
      <alignment horizontal="center" vertical="top" wrapText="1"/>
    </xf>
    <xf numFmtId="9" fontId="6" fillId="0" borderId="4" xfId="1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164" fontId="6" fillId="0" borderId="4" xfId="2" applyNumberFormat="1" applyFont="1" applyBorder="1" applyAlignment="1">
      <alignment vertical="top" wrapText="1"/>
    </xf>
    <xf numFmtId="164" fontId="8" fillId="0" borderId="15" xfId="2" applyNumberFormat="1" applyFont="1" applyBorder="1" applyAlignment="1">
      <alignment horizontal="center" vertical="top" wrapText="1"/>
    </xf>
    <xf numFmtId="0" fontId="6" fillId="0" borderId="0" xfId="0" applyFont="1" applyAlignment="1">
      <alignment vertical="top"/>
    </xf>
    <xf numFmtId="164" fontId="6" fillId="0" borderId="7" xfId="2" applyNumberFormat="1" applyFont="1" applyBorder="1" applyAlignment="1">
      <alignment horizontal="center" vertical="top" wrapText="1"/>
    </xf>
    <xf numFmtId="0" fontId="6" fillId="0" borderId="4" xfId="0" applyFont="1" applyBorder="1" applyAlignment="1">
      <alignment vertical="top"/>
    </xf>
    <xf numFmtId="164" fontId="6" fillId="0" borderId="5" xfId="2" applyNumberFormat="1" applyFont="1" applyBorder="1" applyAlignment="1">
      <alignment horizontal="center" vertical="top" wrapText="1"/>
    </xf>
    <xf numFmtId="0" fontId="0" fillId="0" borderId="17" xfId="0" applyBorder="1"/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0" fillId="0" borderId="0" xfId="4" applyFont="1" applyBorder="1" applyAlignment="1">
      <alignment wrapText="1"/>
    </xf>
    <xf numFmtId="0" fontId="0" fillId="0" borderId="18" xfId="0" applyBorder="1"/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19" xfId="0" applyFont="1" applyBorder="1"/>
    <xf numFmtId="0" fontId="16" fillId="0" borderId="19" xfId="5" applyBorder="1"/>
    <xf numFmtId="0" fontId="6" fillId="0" borderId="19" xfId="0" applyFont="1" applyBorder="1" applyAlignment="1">
      <alignment horizontal="right"/>
    </xf>
    <xf numFmtId="0" fontId="11" fillId="0" borderId="16" xfId="0" applyFont="1" applyBorder="1"/>
    <xf numFmtId="164" fontId="6" fillId="0" borderId="0" xfId="2" applyNumberFormat="1" applyFont="1" applyBorder="1" applyAlignment="1">
      <alignment horizontal="center"/>
    </xf>
    <xf numFmtId="164" fontId="6" fillId="0" borderId="14" xfId="2" applyNumberFormat="1" applyFont="1" applyBorder="1" applyAlignment="1">
      <alignment horizontal="center"/>
    </xf>
    <xf numFmtId="164" fontId="6" fillId="0" borderId="15" xfId="2" applyNumberFormat="1" applyFont="1" applyBorder="1" applyAlignment="1">
      <alignment horizontal="center"/>
    </xf>
    <xf numFmtId="9" fontId="16" fillId="0" borderId="0" xfId="1" applyFont="1" applyAlignment="1">
      <alignment horizontal="center"/>
    </xf>
    <xf numFmtId="9" fontId="16" fillId="0" borderId="0" xfId="1" applyFont="1" applyAlignment="1">
      <alignment horizontal="center" textRotation="90" wrapText="1"/>
    </xf>
    <xf numFmtId="9" fontId="7" fillId="0" borderId="0" xfId="1" applyFont="1" applyAlignment="1">
      <alignment horizontal="center" textRotation="90" wrapText="1"/>
    </xf>
    <xf numFmtId="0" fontId="0" fillId="0" borderId="21" xfId="0" applyBorder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0" xfId="4" applyFont="1" applyBorder="1" applyAlignment="1">
      <alignment horizontal="center" wrapText="1"/>
    </xf>
    <xf numFmtId="0" fontId="5" fillId="0" borderId="0" xfId="4" applyBorder="1" applyAlignment="1">
      <alignment horizontal="center" wrapText="1"/>
    </xf>
    <xf numFmtId="0" fontId="4" fillId="0" borderId="20" xfId="3" applyBorder="1" applyAlignment="1">
      <alignment horizontal="center"/>
    </xf>
    <xf numFmtId="0" fontId="10" fillId="0" borderId="0" xfId="4" applyFont="1" applyBorder="1" applyAlignment="1" applyProtection="1">
      <alignment horizontal="center" wrapText="1"/>
      <protection locked="0"/>
    </xf>
    <xf numFmtId="0" fontId="4" fillId="0" borderId="8" xfId="3" applyBorder="1" applyAlignment="1">
      <alignment horizontal="center"/>
    </xf>
    <xf numFmtId="0" fontId="4" fillId="0" borderId="9" xfId="3" applyBorder="1" applyAlignment="1">
      <alignment horizontal="center"/>
    </xf>
    <xf numFmtId="0" fontId="4" fillId="0" borderId="10" xfId="3" applyBorder="1" applyAlignment="1">
      <alignment horizontal="center"/>
    </xf>
    <xf numFmtId="0" fontId="14" fillId="0" borderId="16" xfId="3" applyFont="1" applyBorder="1" applyAlignment="1">
      <alignment horizontal="center"/>
    </xf>
    <xf numFmtId="0" fontId="14" fillId="0" borderId="14" xfId="3" applyFont="1" applyBorder="1" applyAlignment="1">
      <alignment horizontal="center"/>
    </xf>
    <xf numFmtId="0" fontId="14" fillId="0" borderId="15" xfId="3" applyFont="1" applyBorder="1" applyAlignment="1">
      <alignment horizontal="center"/>
    </xf>
    <xf numFmtId="0" fontId="4" fillId="0" borderId="16" xfId="3" applyBorder="1" applyAlignment="1">
      <alignment horizontal="center"/>
    </xf>
    <xf numFmtId="0" fontId="4" fillId="0" borderId="14" xfId="3" applyBorder="1" applyAlignment="1">
      <alignment horizontal="center"/>
    </xf>
    <xf numFmtId="0" fontId="4" fillId="0" borderId="1" xfId="3" applyAlignment="1">
      <alignment horizontal="center"/>
    </xf>
    <xf numFmtId="0" fontId="5" fillId="0" borderId="2" xfId="4" applyAlignment="1">
      <alignment horizontal="center"/>
    </xf>
  </cellXfs>
  <cellStyles count="6">
    <cellStyle name="Comma" xfId="2" builtinId="3"/>
    <cellStyle name="Explanatory Text" xfId="5" builtinId="53"/>
    <cellStyle name="Heading 1" xfId="4" builtinId="16"/>
    <cellStyle name="Heading 2" xfId="3" builtinId="17"/>
    <cellStyle name="Normal" xfId="0" builtinId="0"/>
    <cellStyle name="Percent" xfId="1" builtinId="5"/>
  </cellStyles>
  <dxfs count="104">
    <dxf>
      <font>
        <b val="0"/>
        <i val="0"/>
        <strike val="0"/>
        <color theme="1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strike val="0"/>
        <color theme="1"/>
      </font>
      <fill>
        <patternFill>
          <bgColor theme="9" tint="0.79998168889431442"/>
        </patternFill>
      </fill>
      <border>
        <left style="thin">
          <color theme="9"/>
        </left>
        <right style="thin">
          <color theme="9"/>
        </right>
        <top style="thin">
          <color theme="9"/>
        </top>
        <bottom style="thin">
          <color theme="9"/>
        </bottom>
        <vertical/>
        <horizontal/>
      </border>
    </dxf>
    <dxf>
      <font>
        <b/>
        <i val="0"/>
        <strike/>
        <color theme="1"/>
      </font>
      <fill>
        <patternFill>
          <bgColor rgb="FFFFA7A7"/>
        </patternFill>
      </fill>
      <border>
        <left style="thin">
          <color theme="7"/>
        </left>
        <right style="thin">
          <color theme="7"/>
        </right>
        <top style="thin">
          <color theme="7"/>
        </top>
        <bottom style="thin">
          <color theme="7"/>
        </bottom>
        <vertical/>
        <horizontal/>
      </border>
    </dxf>
    <dxf>
      <font>
        <b/>
        <i val="0"/>
        <color rgb="FFFB7979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99FF"/>
        </patternFill>
      </fill>
    </dxf>
    <dxf>
      <font>
        <b/>
        <i val="0"/>
        <color rgb="FFFF5050"/>
      </font>
      <fill>
        <patternFill>
          <bgColor theme="1"/>
        </patternFill>
      </fill>
    </dxf>
    <dxf>
      <font>
        <b/>
        <i val="0"/>
      </font>
      <fill>
        <patternFill>
          <bgColor rgb="FFF8F200"/>
        </patternFill>
      </fill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D3131"/>
      </font>
      <fill>
        <patternFill patternType="gray0625">
          <fgColor theme="1"/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7"/>
      </font>
      <fill>
        <patternFill>
          <bgColor rgb="FFC13D82"/>
        </patternFill>
      </fill>
    </dxf>
    <dxf>
      <font>
        <b/>
        <i val="0"/>
        <color theme="5"/>
      </font>
      <fill>
        <patternFill>
          <bgColor theme="0" tint="-0.499984740745262"/>
        </patternFill>
      </fill>
    </dxf>
    <dxf>
      <font>
        <b/>
        <i val="0"/>
        <color theme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7"/>
      </font>
      <fill>
        <patternFill>
          <bgColor rgb="FFFF0000"/>
        </patternFill>
      </fill>
    </dxf>
    <dxf>
      <font>
        <b/>
        <i val="0"/>
        <color theme="4" tint="-0.24994659260841701"/>
      </font>
      <fill>
        <patternFill patternType="gray0625">
          <fgColor theme="0"/>
          <bgColor rgb="FFFF0000"/>
        </patternFill>
      </fill>
    </dxf>
    <dxf>
      <font>
        <strike/>
      </font>
    </dxf>
    <dxf>
      <font>
        <b/>
        <i val="0"/>
        <color theme="7" tint="0.39994506668294322"/>
      </font>
      <fill>
        <patternFill>
          <bgColor rgb="FF996633"/>
        </patternFill>
      </fill>
    </dxf>
    <dxf>
      <font>
        <b/>
        <i val="0"/>
        <color rgb="FFFFFF00"/>
      </font>
      <fill>
        <patternFill>
          <bgColor rgb="FF0070C0"/>
        </patternFill>
      </fill>
    </dxf>
    <dxf>
      <fill>
        <patternFill>
          <bgColor theme="0" tint="-0.14996795556505021"/>
        </patternFill>
      </fill>
    </dxf>
    <dxf>
      <font>
        <strike/>
        <color rgb="FFFF0000"/>
      </font>
    </dxf>
    <dxf>
      <font>
        <b/>
        <i val="0"/>
        <color rgb="FFFB7979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99FF"/>
        </patternFill>
      </fill>
    </dxf>
    <dxf>
      <font>
        <b/>
        <i val="0"/>
        <color rgb="FFFF5050"/>
      </font>
      <fill>
        <patternFill>
          <bgColor theme="1"/>
        </patternFill>
      </fill>
    </dxf>
    <dxf>
      <font>
        <b/>
        <i val="0"/>
      </font>
      <fill>
        <patternFill>
          <bgColor rgb="FFF8F200"/>
        </patternFill>
      </fill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rgb="FF002060"/>
        </patternFill>
      </fill>
    </dxf>
    <dxf>
      <font>
        <b/>
        <i val="0"/>
        <color rgb="FFFD3131"/>
      </font>
      <fill>
        <patternFill patternType="gray0625">
          <fgColor theme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>
          <bgColor theme="4" tint="-0.24994659260841701"/>
        </patternFill>
      </fill>
    </dxf>
    <dxf>
      <font>
        <b/>
        <i val="0"/>
        <color theme="0"/>
      </font>
      <fill>
        <patternFill>
          <bgColor rgb="FF7030A0"/>
        </patternFill>
      </fill>
    </dxf>
    <dxf>
      <font>
        <b/>
        <i val="0"/>
        <color theme="7"/>
      </font>
      <fill>
        <patternFill>
          <bgColor rgb="FFC13D82"/>
        </patternFill>
      </fill>
    </dxf>
    <dxf>
      <font>
        <b/>
        <i val="0"/>
        <color theme="5"/>
      </font>
      <fill>
        <patternFill>
          <bgColor theme="0" tint="-0.499984740745262"/>
        </patternFill>
      </fill>
    </dxf>
    <dxf>
      <font>
        <b/>
        <i val="0"/>
        <color theme="0"/>
      </font>
      <fill>
        <patternFill>
          <bgColor theme="8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rgb="FFFFFF00"/>
      </font>
      <fill>
        <patternFill>
          <bgColor rgb="FF002060"/>
        </patternFill>
      </fill>
    </dxf>
    <dxf>
      <font>
        <b/>
        <i val="0"/>
        <color theme="7"/>
      </font>
      <fill>
        <patternFill>
          <bgColor rgb="FFFF0000"/>
        </patternFill>
      </fill>
    </dxf>
    <dxf>
      <font>
        <b/>
        <i val="0"/>
        <color theme="4" tint="-0.24994659260841701"/>
      </font>
      <fill>
        <patternFill patternType="gray0625">
          <fgColor theme="0"/>
          <bgColor rgb="FFFF0000"/>
        </patternFill>
      </fill>
    </dxf>
    <dxf>
      <font>
        <strike/>
      </font>
    </dxf>
    <dxf>
      <font>
        <b/>
        <i val="0"/>
        <color theme="7" tint="0.39994506668294322"/>
      </font>
      <fill>
        <patternFill>
          <bgColor rgb="FF996633"/>
        </patternFill>
      </fill>
    </dxf>
    <dxf>
      <font>
        <b/>
        <i val="0"/>
        <color rgb="FFFFFF00"/>
      </font>
      <fill>
        <patternFill>
          <bgColor rgb="FF0070C0"/>
        </patternFill>
      </fill>
    </dxf>
    <dxf>
      <font>
        <strike/>
        <color rgb="FFFF0000"/>
      </font>
    </dxf>
    <dxf>
      <font>
        <b/>
        <i val="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theme="5" tint="-0.499984740745262"/>
      </font>
      <fill>
        <patternFill>
          <bgColor theme="7" tint="0.79998168889431442"/>
        </patternFill>
      </fill>
    </dxf>
    <dxf>
      <font>
        <color rgb="FF002060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</dxf>
    <dxf>
      <font>
        <b val="0"/>
        <i/>
        <color theme="2" tint="-0.499984740745262"/>
      </font>
    </dxf>
    <dxf>
      <font>
        <b/>
        <i val="0"/>
      </font>
    </dxf>
    <dxf>
      <font>
        <color rgb="FFFF0000"/>
      </font>
    </dxf>
    <dxf>
      <fill>
        <patternFill>
          <bgColor rgb="FFFFCCFF"/>
        </patternFill>
      </fill>
    </dxf>
    <dxf>
      <font>
        <b val="0"/>
        <i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theme="5" tint="-0.499984740745262"/>
      </font>
      <fill>
        <patternFill>
          <bgColor theme="7" tint="0.79998168889431442"/>
        </patternFill>
      </fill>
    </dxf>
    <dxf>
      <font>
        <color rgb="FF002060"/>
      </font>
      <fill>
        <patternFill>
          <bgColor theme="8" tint="0.79998168889431442"/>
        </patternFill>
      </fill>
    </dxf>
    <dxf>
      <font>
        <color rgb="FFFF0000"/>
      </font>
    </dxf>
    <dxf>
      <font>
        <b/>
        <i val="0"/>
      </font>
      <fill>
        <patternFill>
          <bgColor theme="7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2"/>
        </patternFill>
      </fill>
    </dxf>
    <dxf>
      <fill>
        <patternFill>
          <bgColor theme="7" tint="0.79998168889431442"/>
        </patternFill>
      </fill>
    </dxf>
    <dxf>
      <border>
        <bottom style="thin">
          <color auto="1"/>
        </bottom>
        <vertical/>
        <horizontal/>
      </border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right style="thin">
          <color auto="1"/>
        </right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theme="5" tint="-0.499984740745262"/>
      </font>
      <fill>
        <patternFill>
          <bgColor theme="7" tint="0.79998168889431442"/>
        </patternFill>
      </fill>
    </dxf>
    <dxf>
      <font>
        <color rgb="FF002060"/>
      </font>
      <fill>
        <patternFill>
          <bgColor theme="8" tint="0.79998168889431442"/>
        </patternFill>
      </fill>
    </dxf>
    <dxf>
      <font>
        <color rgb="FFFF0000"/>
      </font>
    </dxf>
    <dxf>
      <fill>
        <patternFill>
          <bgColor theme="4" tint="0.79998168889431442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</dxf>
    <dxf>
      <font>
        <color theme="5" tint="-0.499984740745262"/>
      </font>
      <fill>
        <patternFill>
          <bgColor theme="7" tint="0.79998168889431442"/>
        </patternFill>
      </fill>
    </dxf>
    <dxf>
      <font>
        <color rgb="FF002060"/>
      </font>
      <fill>
        <patternFill>
          <bgColor theme="8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</dxf>
    <dxf>
      <font>
        <b val="0"/>
        <i/>
        <color theme="2" tint="-0.499984740745262"/>
      </font>
    </dxf>
    <dxf>
      <font>
        <b/>
        <i val="0"/>
      </font>
      <fill>
        <patternFill>
          <bgColor theme="7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0000"/>
      </font>
    </dxf>
    <dxf>
      <fill>
        <patternFill>
          <bgColor theme="2"/>
        </patternFill>
      </fill>
    </dxf>
    <dxf>
      <fill>
        <patternFill>
          <bgColor theme="7" tint="0.79998168889431442"/>
        </patternFill>
      </fill>
    </dxf>
    <dxf>
      <border>
        <bottom style="thin">
          <color auto="1"/>
        </bottom>
        <vertical/>
        <horizontal/>
      </border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8" formatCode="dd/mm/yy\ h:mm"/>
    </dxf>
    <dxf>
      <numFmt numFmtId="0" formatCode="General"/>
    </dxf>
  </dxfs>
  <tableStyles count="0" defaultTableStyle="TableStyleMedium2" defaultPivotStyle="PivotStyleLight16"/>
  <colors>
    <mruColors>
      <color rgb="FF959795"/>
      <color rgb="FFFFC9C9"/>
      <color rgb="FFFD3131"/>
      <color rgb="FFFFBDBD"/>
      <color rgb="FFFFABAB"/>
      <color rgb="FFBD7878"/>
      <color rgb="FF63BE7B"/>
      <color rgb="FFBC0000"/>
      <color rgb="FFFFA7A7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18" Type="http://schemas.openxmlformats.org/officeDocument/2006/relationships/customXml" Target="../customXml/item1.xml"/><Relationship Id="rId26" Type="http://schemas.openxmlformats.org/officeDocument/2006/relationships/customXml" Target="../customXml/item9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34" Type="http://schemas.openxmlformats.org/officeDocument/2006/relationships/customXml" Target="../customXml/item17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alcChain" Target="calcChain.xml"/><Relationship Id="rId25" Type="http://schemas.openxmlformats.org/officeDocument/2006/relationships/customXml" Target="../customXml/item8.xml"/><Relationship Id="rId33" Type="http://schemas.openxmlformats.org/officeDocument/2006/relationships/customXml" Target="../customXml/item16.xml"/><Relationship Id="rId38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29" Type="http://schemas.openxmlformats.org/officeDocument/2006/relationships/customXml" Target="../customXml/item1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hartsheet" Target="chartsheets/sheet1.xml"/><Relationship Id="rId24" Type="http://schemas.openxmlformats.org/officeDocument/2006/relationships/customXml" Target="../customXml/item7.xml"/><Relationship Id="rId32" Type="http://schemas.openxmlformats.org/officeDocument/2006/relationships/customXml" Target="../customXml/item15.xml"/><Relationship Id="rId37" Type="http://schemas.openxmlformats.org/officeDocument/2006/relationships/customXml" Target="../customXml/item20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23" Type="http://schemas.openxmlformats.org/officeDocument/2006/relationships/customXml" Target="../customXml/item6.xml"/><Relationship Id="rId28" Type="http://schemas.openxmlformats.org/officeDocument/2006/relationships/customXml" Target="../customXml/item11.xml"/><Relationship Id="rId36" Type="http://schemas.openxmlformats.org/officeDocument/2006/relationships/customXml" Target="../customXml/item19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31" Type="http://schemas.openxmlformats.org/officeDocument/2006/relationships/customXml" Target="../customXml/item1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Relationship Id="rId22" Type="http://schemas.openxmlformats.org/officeDocument/2006/relationships/customXml" Target="../customXml/item5.xml"/><Relationship Id="rId27" Type="http://schemas.openxmlformats.org/officeDocument/2006/relationships/customXml" Target="../customXml/item10.xml"/><Relationship Id="rId30" Type="http://schemas.openxmlformats.org/officeDocument/2006/relationships/customXml" Target="../customXml/item13.xml"/><Relationship Id="rId35" Type="http://schemas.openxmlformats.org/officeDocument/2006/relationships/customXml" Target="../customXml/item1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Tipping Summary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Stats!$O$15</c:f>
              <c:strCache>
                <c:ptCount val="1"/>
                <c:pt idx="0">
                  <c:v>Count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Stats!$N$16:$N$25</c:f>
              <c:numCache>
                <c:formatCode>General</c:formatCode>
                <c:ptCount val="1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</c:numCache>
            </c:numRef>
          </c:cat>
          <c:val>
            <c:numRef>
              <c:f>Stats!$O$16:$O$25</c:f>
              <c:numCache>
                <c:formatCode>General</c:formatCode>
                <c:ptCount val="10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6</c:v>
                </c:pt>
                <c:pt idx="5">
                  <c:v>19</c:v>
                </c:pt>
                <c:pt idx="6">
                  <c:v>52</c:v>
                </c:pt>
                <c:pt idx="7">
                  <c:v>87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D5-43D1-991D-7732229E5D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77405679"/>
        <c:axId val="777407759"/>
      </c:barChart>
      <c:catAx>
        <c:axId val="77740567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Number of Tips Correct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7407759"/>
        <c:crosses val="autoZero"/>
        <c:auto val="1"/>
        <c:lblAlgn val="ctr"/>
        <c:lblOffset val="100"/>
        <c:noMultiLvlLbl val="0"/>
      </c:catAx>
      <c:valAx>
        <c:axId val="7774077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Number of Tippers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74056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AFL Ladder Round by Round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TeamLadderPositions2!$AO$2</c:f>
              <c:strCache>
                <c:ptCount val="1"/>
                <c:pt idx="0">
                  <c:v>FRE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TeamLadderPositions2!$AP$2:$BN$2</c:f>
              <c:numCache>
                <c:formatCode>General</c:formatCode>
                <c:ptCount val="25"/>
                <c:pt idx="0">
                  <c:v>#N/A</c:v>
                </c:pt>
                <c:pt idx="1">
                  <c:v>13</c:v>
                </c:pt>
                <c:pt idx="2">
                  <c:v>5</c:v>
                </c:pt>
                <c:pt idx="3">
                  <c:v>3</c:v>
                </c:pt>
                <c:pt idx="4">
                  <c:v>4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08-41E1-9EC8-F64B99D8174B}"/>
            </c:ext>
          </c:extLst>
        </c:ser>
        <c:ser>
          <c:idx val="1"/>
          <c:order val="1"/>
          <c:tx>
            <c:strRef>
              <c:f>TeamLadderPositions2!$AO$3</c:f>
              <c:strCache>
                <c:ptCount val="1"/>
                <c:pt idx="0">
                  <c:v>SYD</c:v>
                </c:pt>
              </c:strCache>
            </c:strRef>
          </c:tx>
          <c:spPr>
            <a:ln w="317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2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TeamLadderPositions2!$AP$3:$BN$3</c:f>
              <c:numCache>
                <c:formatCode>General</c:formatCode>
                <c:ptCount val="25"/>
                <c:pt idx="0">
                  <c:v>1</c:v>
                </c:pt>
                <c:pt idx="1">
                  <c:v>1</c:v>
                </c:pt>
                <c:pt idx="2">
                  <c:v>3</c:v>
                </c:pt>
                <c:pt idx="3">
                  <c:v>4</c:v>
                </c:pt>
                <c:pt idx="4">
                  <c:v>2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908-41E1-9EC8-F64B99D8174B}"/>
            </c:ext>
          </c:extLst>
        </c:ser>
        <c:ser>
          <c:idx val="2"/>
          <c:order val="2"/>
          <c:tx>
            <c:strRef>
              <c:f>TeamLadderPositions2!$AO$4</c:f>
              <c:strCache>
                <c:ptCount val="1"/>
                <c:pt idx="0">
                  <c:v>BRL</c:v>
                </c:pt>
              </c:strCache>
            </c:strRef>
          </c:tx>
          <c:spPr>
            <a:ln w="317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3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TeamLadderPositions2!$AP$4:$BN$4</c:f>
              <c:numCache>
                <c:formatCode>General</c:formatCode>
                <c:ptCount val="25"/>
                <c:pt idx="0">
                  <c:v>6</c:v>
                </c:pt>
                <c:pt idx="1">
                  <c:v>15</c:v>
                </c:pt>
                <c:pt idx="2">
                  <c:v>16</c:v>
                </c:pt>
                <c:pt idx="3">
                  <c:v>13</c:v>
                </c:pt>
                <c:pt idx="4">
                  <c:v>9</c:v>
                </c:pt>
                <c:pt idx="5">
                  <c:v>6</c:v>
                </c:pt>
                <c:pt idx="6">
                  <c:v>9</c:v>
                </c:pt>
                <c:pt idx="7">
                  <c:v>5</c:v>
                </c:pt>
                <c:pt idx="8">
                  <c:v>4</c:v>
                </c:pt>
                <c:pt idx="9">
                  <c:v>4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9</c:v>
                </c:pt>
                <c:pt idx="14">
                  <c:v>7</c:v>
                </c:pt>
                <c:pt idx="15">
                  <c:v>8</c:v>
                </c:pt>
                <c:pt idx="16">
                  <c:v>5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5</c:v>
                </c:pt>
                <c:pt idx="22">
                  <c:v>4</c:v>
                </c:pt>
                <c:pt idx="23">
                  <c:v>3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08-41E1-9EC8-F64B99D8174B}"/>
            </c:ext>
          </c:extLst>
        </c:ser>
        <c:ser>
          <c:idx val="3"/>
          <c:order val="3"/>
          <c:tx>
            <c:strRef>
              <c:f>TeamLadderPositions2!$AO$5</c:f>
              <c:strCache>
                <c:ptCount val="1"/>
                <c:pt idx="0">
                  <c:v>HAW</c:v>
                </c:pt>
              </c:strCache>
            </c:strRef>
          </c:tx>
          <c:spPr>
            <a:ln w="317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4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TeamLadderPositions2!$AP$5:$BN$5</c:f>
              <c:numCache>
                <c:formatCode>General</c:formatCode>
                <c:ptCount val="25"/>
                <c:pt idx="0">
                  <c:v>8</c:v>
                </c:pt>
                <c:pt idx="1">
                  <c:v>6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6</c:v>
                </c:pt>
                <c:pt idx="11">
                  <c:v>4</c:v>
                </c:pt>
                <c:pt idx="12">
                  <c:v>3</c:v>
                </c:pt>
                <c:pt idx="13">
                  <c:v>3</c:v>
                </c:pt>
                <c:pt idx="14">
                  <c:v>5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4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908-41E1-9EC8-F64B99D8174B}"/>
            </c:ext>
          </c:extLst>
        </c:ser>
        <c:ser>
          <c:idx val="4"/>
          <c:order val="4"/>
          <c:tx>
            <c:strRef>
              <c:f>TeamLadderPositions2!$AO$6</c:f>
              <c:strCache>
                <c:ptCount val="1"/>
                <c:pt idx="0">
                  <c:v>MEL</c:v>
                </c:pt>
              </c:strCache>
            </c:strRef>
          </c:tx>
          <c:spPr>
            <a:ln w="317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5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TeamLadderPositions2!$AP$6:$BN$6</c:f>
              <c:numCache>
                <c:formatCode>General</c:formatCode>
                <c:ptCount val="25"/>
                <c:pt idx="0">
                  <c:v>#N/A</c:v>
                </c:pt>
                <c:pt idx="1">
                  <c:v>7</c:v>
                </c:pt>
                <c:pt idx="2">
                  <c:v>11</c:v>
                </c:pt>
                <c:pt idx="3">
                  <c:v>8</c:v>
                </c:pt>
                <c:pt idx="4">
                  <c:v>7</c:v>
                </c:pt>
                <c:pt idx="5">
                  <c:v>9</c:v>
                </c:pt>
                <c:pt idx="6">
                  <c:v>8</c:v>
                </c:pt>
                <c:pt idx="7">
                  <c:v>4</c:v>
                </c:pt>
                <c:pt idx="8">
                  <c:v>7</c:v>
                </c:pt>
                <c:pt idx="9">
                  <c:v>7</c:v>
                </c:pt>
                <c:pt idx="10">
                  <c:v>5</c:v>
                </c:pt>
                <c:pt idx="11">
                  <c:v>6</c:v>
                </c:pt>
                <c:pt idx="12">
                  <c:v>6</c:v>
                </c:pt>
                <c:pt idx="13">
                  <c:v>5</c:v>
                </c:pt>
                <c:pt idx="14">
                  <c:v>4</c:v>
                </c:pt>
                <c:pt idx="15">
                  <c:v>6</c:v>
                </c:pt>
                <c:pt idx="16">
                  <c:v>7</c:v>
                </c:pt>
                <c:pt idx="17">
                  <c:v>6</c:v>
                </c:pt>
                <c:pt idx="18">
                  <c:v>6</c:v>
                </c:pt>
                <c:pt idx="19">
                  <c:v>6</c:v>
                </c:pt>
                <c:pt idx="20">
                  <c:v>6</c:v>
                </c:pt>
                <c:pt idx="21">
                  <c:v>6</c:v>
                </c:pt>
                <c:pt idx="22">
                  <c:v>6</c:v>
                </c:pt>
                <c:pt idx="23">
                  <c:v>5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908-41E1-9EC8-F64B99D8174B}"/>
            </c:ext>
          </c:extLst>
        </c:ser>
        <c:ser>
          <c:idx val="5"/>
          <c:order val="5"/>
          <c:tx>
            <c:strRef>
              <c:f>TeamLadderPositions2!$AO$7</c:f>
              <c:strCache>
                <c:ptCount val="1"/>
                <c:pt idx="0">
                  <c:v>GEE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6"/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TeamLadderPositions2!$AP$7:$BN$7</c:f>
              <c:numCache>
                <c:formatCode>General</c:formatCode>
                <c:ptCount val="25"/>
                <c:pt idx="0">
                  <c:v>9</c:v>
                </c:pt>
                <c:pt idx="1">
                  <c:v>9</c:v>
                </c:pt>
                <c:pt idx="2">
                  <c:v>14</c:v>
                </c:pt>
                <c:pt idx="3">
                  <c:v>10</c:v>
                </c:pt>
                <c:pt idx="4">
                  <c:v>11</c:v>
                </c:pt>
                <c:pt idx="5">
                  <c:v>8</c:v>
                </c:pt>
                <c:pt idx="6">
                  <c:v>6</c:v>
                </c:pt>
                <c:pt idx="7">
                  <c:v>9</c:v>
                </c:pt>
                <c:pt idx="8">
                  <c:v>6</c:v>
                </c:pt>
                <c:pt idx="9">
                  <c:v>5</c:v>
                </c:pt>
                <c:pt idx="10">
                  <c:v>3</c:v>
                </c:pt>
                <c:pt idx="11">
                  <c:v>3</c:v>
                </c:pt>
                <c:pt idx="12">
                  <c:v>4</c:v>
                </c:pt>
                <c:pt idx="13">
                  <c:v>4</c:v>
                </c:pt>
                <c:pt idx="14">
                  <c:v>3</c:v>
                </c:pt>
                <c:pt idx="15">
                  <c:v>4</c:v>
                </c:pt>
                <c:pt idx="16">
                  <c:v>4</c:v>
                </c:pt>
                <c:pt idx="17">
                  <c:v>7</c:v>
                </c:pt>
                <c:pt idx="18">
                  <c:v>9</c:v>
                </c:pt>
                <c:pt idx="19">
                  <c:v>9</c:v>
                </c:pt>
                <c:pt idx="20">
                  <c:v>9</c:v>
                </c:pt>
                <c:pt idx="21">
                  <c:v>7</c:v>
                </c:pt>
                <c:pt idx="22">
                  <c:v>7</c:v>
                </c:pt>
                <c:pt idx="23">
                  <c:v>6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908-41E1-9EC8-F64B99D8174B}"/>
            </c:ext>
          </c:extLst>
        </c:ser>
        <c:ser>
          <c:idx val="6"/>
          <c:order val="6"/>
          <c:tx>
            <c:strRef>
              <c:f>TeamLadderPositions2!$AO$8</c:f>
              <c:strCache>
                <c:ptCount val="1"/>
                <c:pt idx="0">
                  <c:v>ACR</c:v>
                </c:pt>
              </c:strCache>
            </c:strRef>
          </c:tx>
          <c:spPr>
            <a:ln w="317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TeamLadderPositions2!$AP$8:$BN$8</c:f>
              <c:numCache>
                <c:formatCode>General</c:formatCode>
                <c:ptCount val="25"/>
                <c:pt idx="0">
                  <c:v>#N/A</c:v>
                </c:pt>
                <c:pt idx="1">
                  <c:v>5</c:v>
                </c:pt>
                <c:pt idx="2">
                  <c:v>8</c:v>
                </c:pt>
                <c:pt idx="3">
                  <c:v>12</c:v>
                </c:pt>
                <c:pt idx="4">
                  <c:v>13</c:v>
                </c:pt>
                <c:pt idx="5">
                  <c:v>11</c:v>
                </c:pt>
                <c:pt idx="6">
                  <c:v>10</c:v>
                </c:pt>
                <c:pt idx="7">
                  <c:v>13</c:v>
                </c:pt>
                <c:pt idx="8">
                  <c:v>11</c:v>
                </c:pt>
                <c:pt idx="9">
                  <c:v>8</c:v>
                </c:pt>
                <c:pt idx="10">
                  <c:v>8</c:v>
                </c:pt>
                <c:pt idx="11">
                  <c:v>7</c:v>
                </c:pt>
                <c:pt idx="12">
                  <c:v>8</c:v>
                </c:pt>
                <c:pt idx="13">
                  <c:v>8</c:v>
                </c:pt>
                <c:pt idx="14">
                  <c:v>6</c:v>
                </c:pt>
                <c:pt idx="15">
                  <c:v>5</c:v>
                </c:pt>
                <c:pt idx="16">
                  <c:v>6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4</c:v>
                </c:pt>
                <c:pt idx="22">
                  <c:v>5</c:v>
                </c:pt>
                <c:pt idx="23">
                  <c:v>7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908-41E1-9EC8-F64B99D8174B}"/>
            </c:ext>
          </c:extLst>
        </c:ser>
        <c:ser>
          <c:idx val="7"/>
          <c:order val="7"/>
          <c:tx>
            <c:strRef>
              <c:f>TeamLadderPositions2!$AO$9</c:f>
              <c:strCache>
                <c:ptCount val="1"/>
                <c:pt idx="0">
                  <c:v>COL</c:v>
                </c:pt>
              </c:strCache>
            </c:strRef>
          </c:tx>
          <c:spPr>
            <a:ln w="3175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TeamLadderPositions2!$AP$9:$BN$9</c:f>
              <c:numCache>
                <c:formatCode>General</c:formatCode>
                <c:ptCount val="25"/>
                <c:pt idx="0">
                  <c:v>4</c:v>
                </c:pt>
                <c:pt idx="1">
                  <c:v>8</c:v>
                </c:pt>
                <c:pt idx="2">
                  <c:v>9</c:v>
                </c:pt>
                <c:pt idx="3">
                  <c:v>7</c:v>
                </c:pt>
                <c:pt idx="4">
                  <c:v>10</c:v>
                </c:pt>
                <c:pt idx="5">
                  <c:v>13</c:v>
                </c:pt>
                <c:pt idx="6">
                  <c:v>11</c:v>
                </c:pt>
                <c:pt idx="7">
                  <c:v>8</c:v>
                </c:pt>
                <c:pt idx="8">
                  <c:v>8</c:v>
                </c:pt>
                <c:pt idx="9">
                  <c:v>10</c:v>
                </c:pt>
                <c:pt idx="10">
                  <c:v>11</c:v>
                </c:pt>
                <c:pt idx="11">
                  <c:v>10</c:v>
                </c:pt>
                <c:pt idx="12">
                  <c:v>11</c:v>
                </c:pt>
                <c:pt idx="13">
                  <c:v>11</c:v>
                </c:pt>
                <c:pt idx="14">
                  <c:v>13</c:v>
                </c:pt>
                <c:pt idx="15">
                  <c:v>11</c:v>
                </c:pt>
                <c:pt idx="16">
                  <c:v>10</c:v>
                </c:pt>
                <c:pt idx="17">
                  <c:v>9</c:v>
                </c:pt>
                <c:pt idx="18">
                  <c:v>8</c:v>
                </c:pt>
                <c:pt idx="19">
                  <c:v>8</c:v>
                </c:pt>
                <c:pt idx="20">
                  <c:v>8</c:v>
                </c:pt>
                <c:pt idx="21">
                  <c:v>9</c:v>
                </c:pt>
                <c:pt idx="22">
                  <c:v>8</c:v>
                </c:pt>
                <c:pt idx="23">
                  <c:v>8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908-41E1-9EC8-F64B99D8174B}"/>
            </c:ext>
          </c:extLst>
        </c:ser>
        <c:ser>
          <c:idx val="8"/>
          <c:order val="8"/>
          <c:tx>
            <c:strRef>
              <c:f>TeamLadderPositions2!$AO$10</c:f>
              <c:strCache>
                <c:ptCount val="1"/>
                <c:pt idx="0">
                  <c:v>WBG</c:v>
                </c:pt>
              </c:strCache>
            </c:strRef>
          </c:tx>
          <c:spPr>
            <a:ln w="3175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TeamLadderPositions2!$AP$10:$BN$10</c:f>
              <c:numCache>
                <c:formatCode>General</c:formatCode>
                <c:ptCount val="25"/>
                <c:pt idx="0">
                  <c:v>5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1</c:v>
                </c:pt>
                <c:pt idx="5">
                  <c:v>4</c:v>
                </c:pt>
                <c:pt idx="6">
                  <c:v>7</c:v>
                </c:pt>
                <c:pt idx="7">
                  <c:v>10</c:v>
                </c:pt>
                <c:pt idx="8">
                  <c:v>12</c:v>
                </c:pt>
                <c:pt idx="9">
                  <c:v>9</c:v>
                </c:pt>
                <c:pt idx="10">
                  <c:v>10</c:v>
                </c:pt>
                <c:pt idx="11">
                  <c:v>9</c:v>
                </c:pt>
                <c:pt idx="12">
                  <c:v>7</c:v>
                </c:pt>
                <c:pt idx="13">
                  <c:v>6</c:v>
                </c:pt>
                <c:pt idx="14">
                  <c:v>8</c:v>
                </c:pt>
                <c:pt idx="15">
                  <c:v>7</c:v>
                </c:pt>
                <c:pt idx="16">
                  <c:v>8</c:v>
                </c:pt>
                <c:pt idx="17">
                  <c:v>8</c:v>
                </c:pt>
                <c:pt idx="18">
                  <c:v>7</c:v>
                </c:pt>
                <c:pt idx="19">
                  <c:v>7</c:v>
                </c:pt>
                <c:pt idx="20">
                  <c:v>7</c:v>
                </c:pt>
                <c:pt idx="21">
                  <c:v>8</c:v>
                </c:pt>
                <c:pt idx="22">
                  <c:v>9</c:v>
                </c:pt>
                <c:pt idx="23">
                  <c:v>9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908-41E1-9EC8-F64B99D8174B}"/>
            </c:ext>
          </c:extLst>
        </c:ser>
        <c:ser>
          <c:idx val="9"/>
          <c:order val="9"/>
          <c:tx>
            <c:strRef>
              <c:f>TeamLadderPositions2!$AO$11</c:f>
              <c:strCache>
                <c:ptCount val="1"/>
                <c:pt idx="0">
                  <c:v>CAR</c:v>
                </c:pt>
              </c:strCache>
            </c:strRef>
          </c:tx>
          <c:spPr>
            <a:ln w="3175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TeamLadderPositions2!$AP$11:$BN$11</c:f>
              <c:numCache>
                <c:formatCode>General</c:formatCode>
                <c:ptCount val="25"/>
                <c:pt idx="0">
                  <c:v>10</c:v>
                </c:pt>
                <c:pt idx="1">
                  <c:v>11</c:v>
                </c:pt>
                <c:pt idx="2">
                  <c:v>15</c:v>
                </c:pt>
                <c:pt idx="3">
                  <c:v>16</c:v>
                </c:pt>
                <c:pt idx="4">
                  <c:v>15</c:v>
                </c:pt>
                <c:pt idx="5">
                  <c:v>16</c:v>
                </c:pt>
                <c:pt idx="6">
                  <c:v>16</c:v>
                </c:pt>
                <c:pt idx="7">
                  <c:v>16</c:v>
                </c:pt>
                <c:pt idx="8">
                  <c:v>16</c:v>
                </c:pt>
                <c:pt idx="9">
                  <c:v>16</c:v>
                </c:pt>
                <c:pt idx="10">
                  <c:v>16</c:v>
                </c:pt>
                <c:pt idx="11">
                  <c:v>15</c:v>
                </c:pt>
                <c:pt idx="12">
                  <c:v>14</c:v>
                </c:pt>
                <c:pt idx="13">
                  <c:v>13</c:v>
                </c:pt>
                <c:pt idx="14">
                  <c:v>14</c:v>
                </c:pt>
                <c:pt idx="15">
                  <c:v>14</c:v>
                </c:pt>
                <c:pt idx="16">
                  <c:v>12</c:v>
                </c:pt>
                <c:pt idx="17">
                  <c:v>10</c:v>
                </c:pt>
                <c:pt idx="18">
                  <c:v>12</c:v>
                </c:pt>
                <c:pt idx="19">
                  <c:v>12</c:v>
                </c:pt>
                <c:pt idx="20">
                  <c:v>11</c:v>
                </c:pt>
                <c:pt idx="21">
                  <c:v>10</c:v>
                </c:pt>
                <c:pt idx="22">
                  <c:v>10</c:v>
                </c:pt>
                <c:pt idx="23">
                  <c:v>10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908-41E1-9EC8-F64B99D8174B}"/>
            </c:ext>
          </c:extLst>
        </c:ser>
        <c:ser>
          <c:idx val="10"/>
          <c:order val="10"/>
          <c:tx>
            <c:strRef>
              <c:f>TeamLadderPositions2!$AO$12</c:f>
              <c:strCache>
                <c:ptCount val="1"/>
                <c:pt idx="0">
                  <c:v>STK</c:v>
                </c:pt>
              </c:strCache>
            </c:strRef>
          </c:tx>
          <c:spPr>
            <a:ln w="31750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TeamLadderPositions2!$AP$12:$BN$12</c:f>
              <c:numCache>
                <c:formatCode>General</c:formatCode>
                <c:ptCount val="25"/>
                <c:pt idx="0">
                  <c:v>7</c:v>
                </c:pt>
                <c:pt idx="1">
                  <c:v>14</c:v>
                </c:pt>
                <c:pt idx="2">
                  <c:v>10</c:v>
                </c:pt>
                <c:pt idx="3">
                  <c:v>14</c:v>
                </c:pt>
                <c:pt idx="4">
                  <c:v>14</c:v>
                </c:pt>
                <c:pt idx="5">
                  <c:v>14</c:v>
                </c:pt>
                <c:pt idx="6">
                  <c:v>13</c:v>
                </c:pt>
                <c:pt idx="7">
                  <c:v>12</c:v>
                </c:pt>
                <c:pt idx="8">
                  <c:v>9</c:v>
                </c:pt>
                <c:pt idx="9">
                  <c:v>11</c:v>
                </c:pt>
                <c:pt idx="10">
                  <c:v>9</c:v>
                </c:pt>
                <c:pt idx="11">
                  <c:v>11</c:v>
                </c:pt>
                <c:pt idx="12">
                  <c:v>12</c:v>
                </c:pt>
                <c:pt idx="13">
                  <c:v>12</c:v>
                </c:pt>
                <c:pt idx="14">
                  <c:v>10</c:v>
                </c:pt>
                <c:pt idx="15">
                  <c:v>12</c:v>
                </c:pt>
                <c:pt idx="16">
                  <c:v>13</c:v>
                </c:pt>
                <c:pt idx="17">
                  <c:v>12</c:v>
                </c:pt>
                <c:pt idx="18">
                  <c:v>10</c:v>
                </c:pt>
                <c:pt idx="19">
                  <c:v>10</c:v>
                </c:pt>
                <c:pt idx="20">
                  <c:v>10</c:v>
                </c:pt>
                <c:pt idx="21">
                  <c:v>11</c:v>
                </c:pt>
                <c:pt idx="22">
                  <c:v>11</c:v>
                </c:pt>
                <c:pt idx="23">
                  <c:v>11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908-41E1-9EC8-F64B99D8174B}"/>
            </c:ext>
          </c:extLst>
        </c:ser>
        <c:ser>
          <c:idx val="11"/>
          <c:order val="11"/>
          <c:tx>
            <c:strRef>
              <c:f>TeamLadderPositions2!$AO$13</c:f>
              <c:strCache>
                <c:ptCount val="1"/>
                <c:pt idx="0">
                  <c:v>GWS</c:v>
                </c:pt>
              </c:strCache>
            </c:strRef>
          </c:tx>
          <c:spPr>
            <a:ln w="3175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TeamLadderPositions2!$AP$13:$BN$13</c:f>
              <c:numCache>
                <c:formatCode>General</c:formatCode>
                <c:ptCount val="25"/>
                <c:pt idx="0">
                  <c:v>3</c:v>
                </c:pt>
                <c:pt idx="1">
                  <c:v>10</c:v>
                </c:pt>
                <c:pt idx="2">
                  <c:v>13</c:v>
                </c:pt>
                <c:pt idx="3">
                  <c:v>15</c:v>
                </c:pt>
                <c:pt idx="4">
                  <c:v>16</c:v>
                </c:pt>
                <c:pt idx="5">
                  <c:v>12</c:v>
                </c:pt>
                <c:pt idx="6">
                  <c:v>14</c:v>
                </c:pt>
                <c:pt idx="7">
                  <c:v>14</c:v>
                </c:pt>
                <c:pt idx="8">
                  <c:v>14</c:v>
                </c:pt>
                <c:pt idx="9">
                  <c:v>13</c:v>
                </c:pt>
                <c:pt idx="10">
                  <c:v>13</c:v>
                </c:pt>
                <c:pt idx="11">
                  <c:v>12</c:v>
                </c:pt>
                <c:pt idx="12">
                  <c:v>10</c:v>
                </c:pt>
                <c:pt idx="13">
                  <c:v>10</c:v>
                </c:pt>
                <c:pt idx="14">
                  <c:v>11</c:v>
                </c:pt>
                <c:pt idx="15">
                  <c:v>13</c:v>
                </c:pt>
                <c:pt idx="16">
                  <c:v>14</c:v>
                </c:pt>
                <c:pt idx="17">
                  <c:v>13</c:v>
                </c:pt>
                <c:pt idx="18">
                  <c:v>11</c:v>
                </c:pt>
                <c:pt idx="19">
                  <c:v>11</c:v>
                </c:pt>
                <c:pt idx="20">
                  <c:v>12</c:v>
                </c:pt>
                <c:pt idx="21">
                  <c:v>12</c:v>
                </c:pt>
                <c:pt idx="22">
                  <c:v>12</c:v>
                </c:pt>
                <c:pt idx="23">
                  <c:v>12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908-41E1-9EC8-F64B99D8174B}"/>
            </c:ext>
          </c:extLst>
        </c:ser>
        <c:ser>
          <c:idx val="12"/>
          <c:order val="12"/>
          <c:tx>
            <c:strRef>
              <c:f>TeamLadderPositions2!$AO$14</c:f>
              <c:strCache>
                <c:ptCount val="1"/>
                <c:pt idx="0">
                  <c:v>KAN</c:v>
                </c:pt>
              </c:strCache>
            </c:strRef>
          </c:tx>
          <c:spPr>
            <a:ln w="31750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TeamLadderPositions2!$AP$14:$BN$14</c:f>
              <c:numCache>
                <c:formatCode>General</c:formatCode>
                <c:ptCount val="25"/>
                <c:pt idx="0">
                  <c:v>#N/A</c:v>
                </c:pt>
                <c:pt idx="1">
                  <c:v>4</c:v>
                </c:pt>
                <c:pt idx="2">
                  <c:v>6</c:v>
                </c:pt>
                <c:pt idx="3">
                  <c:v>6</c:v>
                </c:pt>
                <c:pt idx="4">
                  <c:v>5</c:v>
                </c:pt>
                <c:pt idx="5">
                  <c:v>7</c:v>
                </c:pt>
                <c:pt idx="6">
                  <c:v>5</c:v>
                </c:pt>
                <c:pt idx="7">
                  <c:v>6</c:v>
                </c:pt>
                <c:pt idx="8">
                  <c:v>10</c:v>
                </c:pt>
                <c:pt idx="9">
                  <c:v>12</c:v>
                </c:pt>
                <c:pt idx="10">
                  <c:v>12</c:v>
                </c:pt>
                <c:pt idx="11">
                  <c:v>13</c:v>
                </c:pt>
                <c:pt idx="12">
                  <c:v>13</c:v>
                </c:pt>
                <c:pt idx="13">
                  <c:v>14</c:v>
                </c:pt>
                <c:pt idx="14">
                  <c:v>12</c:v>
                </c:pt>
                <c:pt idx="15">
                  <c:v>10</c:v>
                </c:pt>
                <c:pt idx="16">
                  <c:v>9</c:v>
                </c:pt>
                <c:pt idx="17">
                  <c:v>11</c:v>
                </c:pt>
                <c:pt idx="18">
                  <c:v>13</c:v>
                </c:pt>
                <c:pt idx="19">
                  <c:v>13</c:v>
                </c:pt>
                <c:pt idx="20">
                  <c:v>13</c:v>
                </c:pt>
                <c:pt idx="21">
                  <c:v>13</c:v>
                </c:pt>
                <c:pt idx="22">
                  <c:v>13</c:v>
                </c:pt>
                <c:pt idx="23">
                  <c:v>13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908-41E1-9EC8-F64B99D8174B}"/>
            </c:ext>
          </c:extLst>
        </c:ser>
        <c:ser>
          <c:idx val="13"/>
          <c:order val="13"/>
          <c:tx>
            <c:strRef>
              <c:f>TeamLadderPositions2!$AO$15</c:f>
              <c:strCache>
                <c:ptCount val="1"/>
                <c:pt idx="0">
                  <c:v>GCS</c:v>
                </c:pt>
              </c:strCache>
            </c:strRef>
          </c:tx>
          <c:spPr>
            <a:ln w="31750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TeamLadderPositions2!$AP$15:$BN$15</c:f>
              <c:numCache>
                <c:formatCode>General</c:formatCode>
                <c:ptCount val="25"/>
                <c:pt idx="0">
                  <c:v>2</c:v>
                </c:pt>
                <c:pt idx="1">
                  <c:v>2</c:v>
                </c:pt>
                <c:pt idx="2">
                  <c:v>1</c:v>
                </c:pt>
                <c:pt idx="3">
                  <c:v>1</c:v>
                </c:pt>
                <c:pt idx="4">
                  <c:v>3</c:v>
                </c:pt>
                <c:pt idx="5">
                  <c:v>5</c:v>
                </c:pt>
                <c:pt idx="6">
                  <c:v>4</c:v>
                </c:pt>
                <c:pt idx="7">
                  <c:v>7</c:v>
                </c:pt>
                <c:pt idx="8">
                  <c:v>5</c:v>
                </c:pt>
                <c:pt idx="9">
                  <c:v>6</c:v>
                </c:pt>
                <c:pt idx="10">
                  <c:v>4</c:v>
                </c:pt>
                <c:pt idx="11">
                  <c:v>5</c:v>
                </c:pt>
                <c:pt idx="12">
                  <c:v>5</c:v>
                </c:pt>
                <c:pt idx="13">
                  <c:v>7</c:v>
                </c:pt>
                <c:pt idx="14">
                  <c:v>9</c:v>
                </c:pt>
                <c:pt idx="15">
                  <c:v>9</c:v>
                </c:pt>
                <c:pt idx="16">
                  <c:v>11</c:v>
                </c:pt>
                <c:pt idx="17">
                  <c:v>14</c:v>
                </c:pt>
                <c:pt idx="18">
                  <c:v>14</c:v>
                </c:pt>
                <c:pt idx="19">
                  <c:v>14</c:v>
                </c:pt>
                <c:pt idx="20">
                  <c:v>14</c:v>
                </c:pt>
                <c:pt idx="21">
                  <c:v>14</c:v>
                </c:pt>
                <c:pt idx="22">
                  <c:v>14</c:v>
                </c:pt>
                <c:pt idx="23">
                  <c:v>14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908-41E1-9EC8-F64B99D8174B}"/>
            </c:ext>
          </c:extLst>
        </c:ser>
        <c:ser>
          <c:idx val="14"/>
          <c:order val="14"/>
          <c:tx>
            <c:strRef>
              <c:f>TeamLadderPositions2!$AO$16</c:f>
              <c:strCache>
                <c:ptCount val="1"/>
                <c:pt idx="0">
                  <c:v>PAP</c:v>
                </c:pt>
              </c:strCache>
            </c:strRef>
          </c:tx>
          <c:spPr>
            <a:ln w="31750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TeamLadderPositions2!$AP$16:$BN$16</c:f>
              <c:numCache>
                <c:formatCode>General</c:formatCode>
                <c:ptCount val="25"/>
                <c:pt idx="0">
                  <c:v>#N/A</c:v>
                </c:pt>
                <c:pt idx="1">
                  <c:v>16</c:v>
                </c:pt>
                <c:pt idx="2">
                  <c:v>7</c:v>
                </c:pt>
                <c:pt idx="3">
                  <c:v>11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11</c:v>
                </c:pt>
                <c:pt idx="8">
                  <c:v>13</c:v>
                </c:pt>
                <c:pt idx="9">
                  <c:v>14</c:v>
                </c:pt>
                <c:pt idx="10">
                  <c:v>14</c:v>
                </c:pt>
                <c:pt idx="11">
                  <c:v>14</c:v>
                </c:pt>
                <c:pt idx="12">
                  <c:v>16</c:v>
                </c:pt>
                <c:pt idx="13">
                  <c:v>15</c:v>
                </c:pt>
                <c:pt idx="14">
                  <c:v>15</c:v>
                </c:pt>
                <c:pt idx="15">
                  <c:v>15</c:v>
                </c:pt>
                <c:pt idx="16">
                  <c:v>15</c:v>
                </c:pt>
                <c:pt idx="17">
                  <c:v>15</c:v>
                </c:pt>
                <c:pt idx="18">
                  <c:v>15</c:v>
                </c:pt>
                <c:pt idx="19">
                  <c:v>15</c:v>
                </c:pt>
                <c:pt idx="20">
                  <c:v>15</c:v>
                </c:pt>
                <c:pt idx="21">
                  <c:v>15</c:v>
                </c:pt>
                <c:pt idx="22">
                  <c:v>15</c:v>
                </c:pt>
                <c:pt idx="23">
                  <c:v>15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908-41E1-9EC8-F64B99D8174B}"/>
            </c:ext>
          </c:extLst>
        </c:ser>
        <c:ser>
          <c:idx val="15"/>
          <c:order val="15"/>
          <c:tx>
            <c:strRef>
              <c:f>TeamLadderPositions2!$AO$17</c:f>
              <c:strCache>
                <c:ptCount val="1"/>
                <c:pt idx="0">
                  <c:v>WCE</c:v>
                </c:pt>
              </c:strCache>
            </c:strRef>
          </c:tx>
          <c:spPr>
            <a:ln w="31750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TeamLadderPositions2!$AP$17:$BN$17</c:f>
              <c:numCache>
                <c:formatCode>General</c:formatCode>
                <c:ptCount val="25"/>
                <c:pt idx="0">
                  <c:v>#N/A</c:v>
                </c:pt>
                <c:pt idx="1">
                  <c:v>18</c:v>
                </c:pt>
                <c:pt idx="2">
                  <c:v>12</c:v>
                </c:pt>
                <c:pt idx="3">
                  <c:v>9</c:v>
                </c:pt>
                <c:pt idx="4">
                  <c:v>12</c:v>
                </c:pt>
                <c:pt idx="5">
                  <c:v>15</c:v>
                </c:pt>
                <c:pt idx="6">
                  <c:v>15</c:v>
                </c:pt>
                <c:pt idx="7">
                  <c:v>15</c:v>
                </c:pt>
                <c:pt idx="8">
                  <c:v>15</c:v>
                </c:pt>
                <c:pt idx="9">
                  <c:v>15</c:v>
                </c:pt>
                <c:pt idx="10">
                  <c:v>15</c:v>
                </c:pt>
                <c:pt idx="11">
                  <c:v>16</c:v>
                </c:pt>
                <c:pt idx="12">
                  <c:v>15</c:v>
                </c:pt>
                <c:pt idx="13">
                  <c:v>16</c:v>
                </c:pt>
                <c:pt idx="14">
                  <c:v>16</c:v>
                </c:pt>
                <c:pt idx="15">
                  <c:v>16</c:v>
                </c:pt>
                <c:pt idx="16">
                  <c:v>16</c:v>
                </c:pt>
                <c:pt idx="17">
                  <c:v>16</c:v>
                </c:pt>
                <c:pt idx="18">
                  <c:v>16</c:v>
                </c:pt>
                <c:pt idx="19">
                  <c:v>16</c:v>
                </c:pt>
                <c:pt idx="20">
                  <c:v>16</c:v>
                </c:pt>
                <c:pt idx="21">
                  <c:v>16</c:v>
                </c:pt>
                <c:pt idx="22">
                  <c:v>16</c:v>
                </c:pt>
                <c:pt idx="23">
                  <c:v>16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908-41E1-9EC8-F64B99D8174B}"/>
            </c:ext>
          </c:extLst>
        </c:ser>
        <c:ser>
          <c:idx val="16"/>
          <c:order val="16"/>
          <c:tx>
            <c:strRef>
              <c:f>TeamLadderPositions2!$AO$18</c:f>
              <c:strCache>
                <c:ptCount val="1"/>
                <c:pt idx="0">
                  <c:v>RIC</c:v>
                </c:pt>
              </c:strCache>
            </c:strRef>
          </c:tx>
          <c:spPr>
            <a:ln w="31750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TeamLadderPositions2!$AP$18:$BN$18</c:f>
              <c:numCache>
                <c:formatCode>General</c:formatCode>
                <c:ptCount val="25"/>
                <c:pt idx="0">
                  <c:v>#N/A</c:v>
                </c:pt>
                <c:pt idx="1">
                  <c:v>12</c:v>
                </c:pt>
                <c:pt idx="2">
                  <c:v>17</c:v>
                </c:pt>
                <c:pt idx="3">
                  <c:v>18</c:v>
                </c:pt>
                <c:pt idx="4">
                  <c:v>18</c:v>
                </c:pt>
                <c:pt idx="5">
                  <c:v>18</c:v>
                </c:pt>
                <c:pt idx="6">
                  <c:v>18</c:v>
                </c:pt>
                <c:pt idx="7">
                  <c:v>18</c:v>
                </c:pt>
                <c:pt idx="8">
                  <c:v>18</c:v>
                </c:pt>
                <c:pt idx="9">
                  <c:v>18</c:v>
                </c:pt>
                <c:pt idx="10">
                  <c:v>18</c:v>
                </c:pt>
                <c:pt idx="11">
                  <c:v>17</c:v>
                </c:pt>
                <c:pt idx="12">
                  <c:v>17</c:v>
                </c:pt>
                <c:pt idx="13">
                  <c:v>17</c:v>
                </c:pt>
                <c:pt idx="14">
                  <c:v>17</c:v>
                </c:pt>
                <c:pt idx="15">
                  <c:v>17</c:v>
                </c:pt>
                <c:pt idx="16">
                  <c:v>17</c:v>
                </c:pt>
                <c:pt idx="17">
                  <c:v>17</c:v>
                </c:pt>
                <c:pt idx="18">
                  <c:v>17</c:v>
                </c:pt>
                <c:pt idx="19">
                  <c:v>18</c:v>
                </c:pt>
                <c:pt idx="20">
                  <c:v>18</c:v>
                </c:pt>
                <c:pt idx="21">
                  <c:v>17</c:v>
                </c:pt>
                <c:pt idx="22">
                  <c:v>17</c:v>
                </c:pt>
                <c:pt idx="23">
                  <c:v>17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908-41E1-9EC8-F64B99D8174B}"/>
            </c:ext>
          </c:extLst>
        </c:ser>
        <c:ser>
          <c:idx val="17"/>
          <c:order val="17"/>
          <c:tx>
            <c:strRef>
              <c:f>TeamLadderPositions2!$AO$19</c:f>
              <c:strCache>
                <c:ptCount val="1"/>
                <c:pt idx="0">
                  <c:v>ESS</c:v>
                </c:pt>
              </c:strCache>
            </c:strRef>
          </c:tx>
          <c:spPr>
            <a:ln w="31750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17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TeamLadderPositions2!$AP$1:$BN$1</c:f>
              <c:numCache>
                <c:formatCode>General</c:formatCode>
                <c:ptCount val="2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</c:numCache>
            </c:numRef>
          </c:cat>
          <c:val>
            <c:numRef>
              <c:f>TeamLadderPositions2!$AP$19:$BN$19</c:f>
              <c:numCache>
                <c:formatCode>General</c:formatCode>
                <c:ptCount val="25"/>
                <c:pt idx="0">
                  <c:v>#N/A</c:v>
                </c:pt>
                <c:pt idx="1">
                  <c:v>17</c:v>
                </c:pt>
                <c:pt idx="2">
                  <c:v>18</c:v>
                </c:pt>
                <c:pt idx="3">
                  <c:v>17</c:v>
                </c:pt>
                <c:pt idx="4">
                  <c:v>17</c:v>
                </c:pt>
                <c:pt idx="5">
                  <c:v>17</c:v>
                </c:pt>
                <c:pt idx="6">
                  <c:v>17</c:v>
                </c:pt>
                <c:pt idx="7">
                  <c:v>17</c:v>
                </c:pt>
                <c:pt idx="8">
                  <c:v>17</c:v>
                </c:pt>
                <c:pt idx="9">
                  <c:v>17</c:v>
                </c:pt>
                <c:pt idx="10">
                  <c:v>17</c:v>
                </c:pt>
                <c:pt idx="11">
                  <c:v>18</c:v>
                </c:pt>
                <c:pt idx="12">
                  <c:v>18</c:v>
                </c:pt>
                <c:pt idx="13">
                  <c:v>18</c:v>
                </c:pt>
                <c:pt idx="14">
                  <c:v>18</c:v>
                </c:pt>
                <c:pt idx="15">
                  <c:v>18</c:v>
                </c:pt>
                <c:pt idx="16">
                  <c:v>18</c:v>
                </c:pt>
                <c:pt idx="17">
                  <c:v>18</c:v>
                </c:pt>
                <c:pt idx="18">
                  <c:v>18</c:v>
                </c:pt>
                <c:pt idx="19">
                  <c:v>17</c:v>
                </c:pt>
                <c:pt idx="20">
                  <c:v>17</c:v>
                </c:pt>
                <c:pt idx="21">
                  <c:v>18</c:v>
                </c:pt>
                <c:pt idx="22">
                  <c:v>18</c:v>
                </c:pt>
                <c:pt idx="23">
                  <c:v>18</c:v>
                </c:pt>
                <c:pt idx="2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908-41E1-9EC8-F64B99D8174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78500592"/>
        <c:axId val="278501008"/>
      </c:lineChart>
      <c:catAx>
        <c:axId val="2785005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Round Number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8501008"/>
        <c:crosses val="max"/>
        <c:auto val="1"/>
        <c:lblAlgn val="ctr"/>
        <c:lblOffset val="100"/>
        <c:noMultiLvlLbl val="0"/>
      </c:catAx>
      <c:valAx>
        <c:axId val="278501008"/>
        <c:scaling>
          <c:orientation val="maxMin"/>
          <c:max val="18"/>
          <c:min val="1"/>
        </c:scaling>
        <c:delete val="1"/>
        <c:axPos val="l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Ladder Position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dk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crossAx val="278500592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92512905066821582"/>
          <c:y val="6.2495156858554592E-2"/>
          <c:w val="6.6676402619803038E-2"/>
          <c:h val="0.87286809232298534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>
      <cs:styleClr val="auto"/>
    </cs:fillRef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17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29169ED-C1CB-40E2-B768-2395EA8C2BFF}">
  <sheetPr codeName="Chart6">
    <tabColor theme="9" tint="0.59999389629810485"/>
  </sheetPr>
  <sheetViews>
    <sheetView zoomScale="145" workbookViewId="0"/>
  </sheetViews>
  <pageMargins left="0.7" right="0.7" top="0.75" bottom="0.75" header="0.3" footer="0.3"/>
  <drawing r:id="rId1"/>
</chartsheet>
</file>

<file path=xl/ctrlProps/ctrlProp1.xml><?xml version="1.0" encoding="utf-8"?>
<formControlPr xmlns="http://schemas.microsoft.com/office/spreadsheetml/2009/9/main" objectType="Drop" dropStyle="combo" dx="26" fmlaLink="$D$7" fmlaRange="Groups!$B$2:$B$35" noThreeD="1" sel="16" val="10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12700</xdr:colOff>
          <xdr:row>6</xdr:row>
          <xdr:rowOff>203200</xdr:rowOff>
        </xdr:from>
        <xdr:to>
          <xdr:col>21</xdr:col>
          <xdr:colOff>368300</xdr:colOff>
          <xdr:row>8</xdr:row>
          <xdr:rowOff>0</xdr:rowOff>
        </xdr:to>
        <xdr:sp macro="" textlink="">
          <xdr:nvSpPr>
            <xdr:cNvPr id="88071" name="Drop Down 7" hidden="1">
              <a:extLst>
                <a:ext uri="{63B3BB69-23CF-44E3-9099-C40C66FF867C}">
                  <a14:compatExt spid="_x0000_s88071"/>
                </a:ext>
                <a:ext uri="{FF2B5EF4-FFF2-40B4-BE49-F238E27FC236}">
                  <a16:creationId xmlns:a16="http://schemas.microsoft.com/office/drawing/2014/main" id="{00000000-0008-0000-0300-000007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17859</xdr:colOff>
      <xdr:row>13</xdr:row>
      <xdr:rowOff>33338</xdr:rowOff>
    </xdr:from>
    <xdr:to>
      <xdr:col>18</xdr:col>
      <xdr:colOff>470296</xdr:colOff>
      <xdr:row>25</xdr:row>
      <xdr:rowOff>204788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3757" cy="6071040"/>
    <xdr:graphicFrame macro="">
      <xdr:nvGraphicFramePr>
        <xdr:cNvPr id="16" name="Chart 1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Craig Owens" id="{8773ED8B-D31F-46C0-B586-7A011C160A1B}" userId="S::Craig.Owens@mottmac.com::d21bcaa0-9556-42cc-ba98-49f72fbbae35" providerId="AD"/>
  <person displayName="Craig Owens" id="{5953135A-3D79-43F5-8917-CCB14B566D4E}" userId="S::craig.owens@globalpowerenergy.com.au::a0a9c818-06de-4910-9bbb-3b746695de51" providerId="AD"/>
</personList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connectionId="1" xr16:uid="{FDF27043-CA1E-4337-9A5B-B533213311B1}" autoFormatId="16" applyNumberFormats="0" applyBorderFormats="0" applyFontFormats="0" applyPatternFormats="0" applyAlignmentFormats="0" applyWidthHeightFormats="0">
  <queryTableRefresh nextId="6">
    <queryTableFields count="5">
      <queryTableField id="1" name="GroupID" tableColumnId="1"/>
      <queryTableField id="2" name="GroupName" tableColumnId="2"/>
      <queryTableField id="3" name="Active" tableColumnId="3"/>
      <queryTableField id="4" name="EnteredDate" tableColumnId="4"/>
      <queryTableField id="5" name="IncludeInGroupChallenge" tableColumnId="5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1C3DF070-A340-4CD8-85DF-668B0DEA3FDB}" autoFormatId="16" applyNumberFormats="0" applyBorderFormats="0" applyFontFormats="0" applyPatternFormats="0" applyAlignmentFormats="0" applyWidthHeightFormats="0">
  <queryTableRefresh nextId="29">
    <queryTableFields count="28">
      <queryTableField id="1" name="IncludeInGroup" tableColumnId="1"/>
      <queryTableField id="2" name="SendGroup" tableColumnId="2"/>
      <queryTableField id="3" name="GroupID" tableColumnId="3"/>
      <queryTableField id="4" name="GroupName" tableColumnId="4"/>
      <queryTableField id="5" name="Active" tableColumnId="5"/>
      <queryTableField id="6" name="TipperID" tableColumnId="6"/>
      <queryTableField id="7" name="FirstName" tableColumnId="7"/>
      <queryTableField id="8" name="Surname" tableColumnId="8"/>
      <queryTableField id="9" name="TipsCorrect" tableColumnId="9"/>
      <queryTableField id="10" name="WildcardTips" tableColumnId="10"/>
      <queryTableField id="11" name="TotalPoints" tableColumnId="11"/>
      <queryTableField id="12" name="PercentTipped" tableColumnId="12"/>
      <queryTableField id="13" name="Gender" tableColumnId="13"/>
      <queryTableField id="14" name="Region" tableColumnId="14"/>
      <queryTableField id="15" name="TeamFollowed" tableColumnId="15"/>
      <queryTableField id="16" name="Company" tableColumnId="16"/>
      <queryTableField id="17" name="JustRand" tableColumnId="17"/>
      <queryTableField id="18" name="TipsEntered" tableColumnId="18"/>
      <queryTableField id="19" name="TotalPointsGame1" tableColumnId="19"/>
      <queryTableField id="20" name="WildcardThisRound" tableColumnId="20"/>
      <queryTableField id="21" name="LastPos" tableColumnId="21"/>
      <queryTableField id="22" name="PrizesWon" tableColumnId="22"/>
      <queryTableField id="23" name="HasPaid" tableColumnId="23"/>
      <queryTableField id="24" name="LadderTipsCorrect" tableColumnId="24"/>
      <queryTableField id="25" name="LadderTipsCorrectThisRound" tableColumnId="25"/>
      <queryTableField id="26" name="NumMatches" tableColumnId="26"/>
      <queryTableField id="27" name="ThisRoundTippingPoints" tableColumnId="27"/>
      <queryTableField id="28" name="ThisRoundPowerTippingPoints" tableColumnId="2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E3B16A05-0867-4AAE-BC84-5268F70A18DC}" name="Groups" displayName="Groups" ref="A1:E26" tableType="queryTable" totalsRowShown="0">
  <autoFilter ref="A1:E26" xr:uid="{E3B16A05-0867-4AAE-BC84-5268F70A18DC}"/>
  <tableColumns count="5">
    <tableColumn id="1" xr3:uid="{7D5F45CC-E583-45AA-931F-F6AC2F9CA340}" uniqueName="1" name="GroupID" queryTableFieldId="1"/>
    <tableColumn id="2" xr3:uid="{D1EEDE98-075F-46B3-B9D1-E022EFF6ABFF}" uniqueName="2" name="GroupName" queryTableFieldId="2" dataDxfId="103"/>
    <tableColumn id="3" xr3:uid="{757F1CA1-D531-4AFF-ABF5-3D505FC2FA34}" uniqueName="3" name="Active" queryTableFieldId="3"/>
    <tableColumn id="4" xr3:uid="{4C31A9C1-3873-4B48-939D-9AF9C520E9DB}" uniqueName="4" name="EnteredDate" queryTableFieldId="4" dataDxfId="102"/>
    <tableColumn id="5" xr3:uid="{88997879-AB8F-441E-8700-5D942C7E2540}" uniqueName="5" name="IncludeInGroupChallenge" queryTableFieldId="5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A8428EB-5F63-4F41-B80B-F76F49C3B08E}" name="zTippingResultsByGroup" displayName="zTippingResultsByGroup" ref="A1:AB154" tableType="queryTable" totalsRowShown="0">
  <autoFilter ref="A1:AB154" xr:uid="{74843CB9-8D8C-45D8-A2A8-E6FDFF8502FA}"/>
  <tableColumns count="28">
    <tableColumn id="1" xr3:uid="{CDD8A117-A83F-467A-9B83-DF953FEB5ED0}" uniqueName="1" name="IncludeInGroup" queryTableFieldId="1"/>
    <tableColumn id="2" xr3:uid="{83E956D8-6EF6-427D-ADC6-6808E54A3BBE}" uniqueName="2" name="SendGroup" queryTableFieldId="2"/>
    <tableColumn id="3" xr3:uid="{8C4B2F39-E3E2-467C-BCC3-82E2BB5478FE}" uniqueName="3" name="GroupID" queryTableFieldId="3"/>
    <tableColumn id="4" xr3:uid="{8E98E399-965B-48BD-933B-93B4B59D291F}" uniqueName="4" name="GroupName" queryTableFieldId="4" dataDxfId="101"/>
    <tableColumn id="5" xr3:uid="{6AAABDFB-554F-45EC-8C6F-C7F3B3F4F61E}" uniqueName="5" name="Active" queryTableFieldId="5"/>
    <tableColumn id="6" xr3:uid="{35A74BF0-67F2-4A83-9369-38EB728E18F0}" uniqueName="6" name="TipperID" queryTableFieldId="6"/>
    <tableColumn id="7" xr3:uid="{16E7E640-7C8F-4292-A748-2E54156FC17F}" uniqueName="7" name="FirstName" queryTableFieldId="7" dataDxfId="100"/>
    <tableColumn id="8" xr3:uid="{CA57353C-9132-4DB5-BC5D-0A96C0D08B99}" uniqueName="8" name="Surname" queryTableFieldId="8" dataDxfId="99"/>
    <tableColumn id="9" xr3:uid="{95F4D036-AF3B-48F7-95B2-18566E7ED59E}" uniqueName="9" name="TipsCorrect" queryTableFieldId="9"/>
    <tableColumn id="10" xr3:uid="{AFC08596-04E3-44D9-BA6C-B5ABD5076696}" uniqueName="10" name="WildcardTips" queryTableFieldId="10"/>
    <tableColumn id="11" xr3:uid="{40F3636B-86B8-4DE1-8750-1FDD43DEC440}" uniqueName="11" name="TotalPoints" queryTableFieldId="11"/>
    <tableColumn id="12" xr3:uid="{BC82B5F9-9FAE-41A6-A33D-ECDFB4D94C4F}" uniqueName="12" name="PercentTipped" queryTableFieldId="12"/>
    <tableColumn id="13" xr3:uid="{5283016A-E986-43CA-8A52-18FE0B6ED098}" uniqueName="13" name="Gender" queryTableFieldId="13" dataDxfId="98"/>
    <tableColumn id="14" xr3:uid="{76166202-DAEF-415E-83D9-2BCBBC8D289A}" uniqueName="14" name="Region" queryTableFieldId="14" dataDxfId="97"/>
    <tableColumn id="15" xr3:uid="{2D5DECE2-07CA-4EC1-B6CE-90B184DA0DAF}" uniqueName="15" name="TeamFollowed" queryTableFieldId="15"/>
    <tableColumn id="16" xr3:uid="{B6B4224E-5C3B-414B-A526-ECF65C97452C}" uniqueName="16" name="Company" queryTableFieldId="16" dataDxfId="96"/>
    <tableColumn id="17" xr3:uid="{533A32D2-F636-491C-BC61-714BAFDC03C8}" uniqueName="17" name="JustRand" queryTableFieldId="17"/>
    <tableColumn id="18" xr3:uid="{D50F9215-D326-4488-B011-389AD3DE3004}" uniqueName="18" name="TipsEntered" queryTableFieldId="18"/>
    <tableColumn id="19" xr3:uid="{67707AB9-AC21-41CE-9C74-13DD403EEB24}" uniqueName="19" name="TotalPointsGame1" queryTableFieldId="19"/>
    <tableColumn id="20" xr3:uid="{40E26267-204E-42F6-A4A8-F78B79894AF1}" uniqueName="20" name="WildcardThisRound" queryTableFieldId="20"/>
    <tableColumn id="21" xr3:uid="{922ADB6F-3BF5-4B2F-9AF0-72220BB8CC44}" uniqueName="21" name="LastPos" queryTableFieldId="21"/>
    <tableColumn id="22" xr3:uid="{AFB5474D-0BE0-4809-B8B2-BE2DC06C76F0}" uniqueName="22" name="PrizesWon" queryTableFieldId="22"/>
    <tableColumn id="23" xr3:uid="{56617A2A-FE09-47FC-B726-512286E229B2}" uniqueName="23" name="HasPaid" queryTableFieldId="23"/>
    <tableColumn id="24" xr3:uid="{B2673565-8A27-4B00-844F-6B28C5E26063}" uniqueName="24" name="LadderTipsCorrect" queryTableFieldId="24"/>
    <tableColumn id="25" xr3:uid="{41CF8D5F-5A2D-43D0-A98F-0231D29B1451}" uniqueName="25" name="LadderTipsCorrectThisRound" queryTableFieldId="25"/>
    <tableColumn id="26" xr3:uid="{072F643C-A14B-4AB0-AEBF-1E52D6C40085}" uniqueName="26" name="NumMatches" queryTableFieldId="26"/>
    <tableColumn id="27" xr3:uid="{92282E00-84B1-41B7-B650-400C86097CC4}" uniqueName="27" name="ThisRoundTippingPoints" queryTableFieldId="27"/>
    <tableColumn id="28" xr3:uid="{BADF29BA-AD24-4650-8183-304DE4C5F16D}" uniqueName="28" name="ThisRoundPowerTippingPoints" queryTableFieldId="28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11" dT="2025-08-25T00:41:34.90" personId="{5953135A-3D79-43F5-8917-CCB14B566D4E}" id="{6CFEDF37-FC29-42DD-9EA0-259A6D95F8FF}">
    <text>A one off adjustment in 2025 round 24.
Those that played the wildcard in round 24 and picked the winner in the Gold Coast Essendoin game get 1 point taken off their wildcard and total score.
This is to implement the rule that the final game does not count for wildcard in this weird 10 game round.</text>
  </threadedComment>
  <threadedComment ref="W11" dT="2023-04-10T10:38:17.85" personId="{8773ED8B-D31F-46C0-B586-7A011C160A1B}" id="{5985AD1D-4BFA-4165-8C47-06BD4C38D769}">
    <text>Bold text = Wildcard this round
Grey text = Wildcard earlier in the year</text>
  </threadedComment>
  <threadedComment ref="AK11" dT="2022-04-05T03:03:01.84" personId="{8773ED8B-D31F-46C0-B586-7A011C160A1B}" id="{14E8C13D-922C-420D-89C7-74FD46F05AAB}">
    <text>Blue = Backed their team,
Yellow = Ducked their team,
Bold = their team won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U9" dT="2022-04-05T03:03:01.84" personId="{8773ED8B-D31F-46C0-B586-7A011C160A1B}" id="{FE3C3AD9-70D9-4221-9CF5-AE2CC9927622}">
    <text>Blue = Backed their team,
Yellow = Ducked their team,
Bold = their team won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X9" dT="2022-04-05T03:03:01.84" personId="{8773ED8B-D31F-46C0-B586-7A011C160A1B}" id="{94FA0B3A-FEDA-4234-82E6-14E10C6C9149}">
    <text>Blue = Backed their team,
Yellow = Ducked their team,
Bold = their team won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AI13" dT="2022-04-05T03:03:01.84" personId="{8773ED8B-D31F-46C0-B586-7A011C160A1B}" id="{1DEF924F-655F-42C9-88F1-A483482ACABA}">
    <text>Blue = Backed their team,
Yellow = Ducked their team,
Bold = their team won</text>
  </threadedComment>
</ThreadedComments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808" row="1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0403E39-E02D-42E4-9D8C-89390985A63D}">
  <we:reference id="WA200003696" version="1.3.0.0" store="Omex" storeType="OMEX"/>
  <we:alternateReferences>
    <we:reference id="WA200003696" version="1.3.0.0" store="WA200003696" storeType="OMEX"/>
  </we:alternateReferences>
  <we:properties>
    <we:property name="projectV0_1-56c6e055-265e-4713-816e-a646dbb708de" value="{&quot;kind&quot;:&quot;AFEJSONBlobNode&quot;,&quot;id&quot;:&quot;{BD604B72-460E-4656-B346-27A7D4CAC35D}&quot;}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_xldudf_LABS_GENERATIVEAI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6" Type="http://schemas.microsoft.com/office/2017/10/relationships/threadedComment" Target="../threadedComments/threadedComment4.xml"/><Relationship Id="rId5" Type="http://schemas.openxmlformats.org/officeDocument/2006/relationships/comments" Target="../comments4.xml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646C1-4DCB-4EBA-BC05-FCF7E78BA11F}">
  <sheetPr codeName="Sheet21">
    <tabColor theme="9" tint="0.59999389629810485"/>
    <pageSetUpPr fitToPage="1"/>
  </sheetPr>
  <dimension ref="A1:BJ191"/>
  <sheetViews>
    <sheetView tabSelected="1" topLeftCell="S5" workbookViewId="0">
      <selection activeCell="S5" sqref="S5:AV5"/>
    </sheetView>
  </sheetViews>
  <sheetFormatPr defaultColWidth="9.08984375" defaultRowHeight="14.5" outlineLevelRow="1" outlineLevelCol="2" x14ac:dyDescent="0.35"/>
  <cols>
    <col min="1" max="2" width="9.08984375" style="4" hidden="1" customWidth="1" outlineLevel="1"/>
    <col min="3" max="11" width="9.08984375" hidden="1" customWidth="1" outlineLevel="1"/>
    <col min="12" max="15" width="9.08984375" hidden="1" customWidth="1" outlineLevel="2"/>
    <col min="16" max="16" width="9.08984375" hidden="1" customWidth="1" outlineLevel="1" collapsed="1"/>
    <col min="17" max="18" width="9.08984375" style="4" hidden="1" customWidth="1" outlineLevel="1"/>
    <col min="19" max="19" width="6.6328125" style="5" bestFit="1" customWidth="1" collapsed="1"/>
    <col min="20" max="20" width="5.90625" style="5" customWidth="1"/>
    <col min="21" max="21" width="22.54296875" style="4" customWidth="1"/>
    <col min="22" max="22" width="8.90625" style="22" bestFit="1" customWidth="1"/>
    <col min="23" max="23" width="10.08984375" style="22" bestFit="1" customWidth="1"/>
    <col min="24" max="24" width="9.36328125" style="22" bestFit="1" customWidth="1"/>
    <col min="25" max="25" width="9.36328125" style="23" bestFit="1" customWidth="1"/>
    <col min="26" max="27" width="4.36328125" style="5" bestFit="1" customWidth="1"/>
    <col min="28" max="28" width="4.54296875" style="5" customWidth="1"/>
    <col min="29" max="29" width="16.54296875" style="4" hidden="1" customWidth="1" outlineLevel="1"/>
    <col min="30" max="30" width="9.08984375" style="4" hidden="1" customWidth="1" outlineLevel="1"/>
    <col min="31" max="31" width="9.36328125" style="63" bestFit="1" customWidth="1" collapsed="1"/>
    <col min="32" max="33" width="9.08984375" style="4" hidden="1" customWidth="1" outlineLevel="1"/>
    <col min="34" max="34" width="8.6328125" style="5" bestFit="1" customWidth="1" collapsed="1"/>
    <col min="35" max="35" width="9.08984375" style="4" hidden="1" customWidth="1" outlineLevel="1"/>
    <col min="36" max="36" width="9.90625" style="22" bestFit="1" customWidth="1" collapsed="1"/>
    <col min="37" max="37" width="11.08984375" style="5" customWidth="1"/>
    <col min="38" max="39" width="9.08984375" style="5" hidden="1" customWidth="1" outlineLevel="1"/>
    <col min="40" max="40" width="7.54296875" style="5" customWidth="1" collapsed="1"/>
    <col min="41" max="48" width="7.54296875" style="5" customWidth="1"/>
    <col min="49" max="16384" width="9.08984375" style="4"/>
  </cols>
  <sheetData>
    <row r="1" spans="1:62" hidden="1" outlineLevel="1" x14ac:dyDescent="0.35"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AN1" s="5" t="s">
        <v>338</v>
      </c>
      <c r="AO1" s="5" t="s">
        <v>348</v>
      </c>
      <c r="AP1" s="5" t="s">
        <v>341</v>
      </c>
      <c r="AQ1" s="5" t="s">
        <v>339</v>
      </c>
      <c r="AR1" s="5" t="s">
        <v>437</v>
      </c>
      <c r="AS1" s="5" t="s">
        <v>350</v>
      </c>
      <c r="AT1" s="5" t="s">
        <v>352</v>
      </c>
      <c r="AU1" s="5" t="s">
        <v>437</v>
      </c>
      <c r="AV1" s="5" t="s">
        <v>340</v>
      </c>
    </row>
    <row r="2" spans="1:62" s="53" customFormat="1" hidden="1" outlineLevel="1" x14ac:dyDescent="0.35">
      <c r="A2" s="53">
        <v>7</v>
      </c>
      <c r="B2" s="53">
        <v>168</v>
      </c>
      <c r="C2" s="53">
        <v>23</v>
      </c>
      <c r="D2" s="53">
        <v>5</v>
      </c>
      <c r="F2" s="53" t="b">
        <v>1</v>
      </c>
      <c r="H2" s="53">
        <v>17</v>
      </c>
      <c r="I2" s="53">
        <v>28</v>
      </c>
      <c r="J2" s="74">
        <v>151</v>
      </c>
      <c r="L2" s="53">
        <v>28</v>
      </c>
      <c r="S2" s="71"/>
      <c r="T2" s="71"/>
      <c r="V2" s="72"/>
      <c r="W2" s="72"/>
      <c r="X2" s="72"/>
      <c r="Y2" s="73"/>
      <c r="Z2" s="71"/>
      <c r="AA2" s="71"/>
      <c r="AB2" s="71"/>
      <c r="AE2" s="74"/>
      <c r="AH2" s="71"/>
      <c r="AJ2" s="72"/>
      <c r="AK2" s="71"/>
      <c r="AL2" s="71"/>
      <c r="AM2" s="71"/>
      <c r="AN2" s="71">
        <v>3194</v>
      </c>
      <c r="AO2" s="71">
        <v>3191</v>
      </c>
      <c r="AP2" s="71">
        <v>3190</v>
      </c>
      <c r="AQ2" s="71">
        <v>3186</v>
      </c>
      <c r="AR2" s="71">
        <v>3189</v>
      </c>
      <c r="AS2" s="71">
        <v>3193</v>
      </c>
      <c r="AT2" s="71">
        <v>3188</v>
      </c>
      <c r="AU2" s="71">
        <v>3192</v>
      </c>
      <c r="AV2" s="71">
        <v>3187</v>
      </c>
    </row>
    <row r="3" spans="1:62" s="53" customFormat="1" hidden="1" outlineLevel="1" x14ac:dyDescent="0.35">
      <c r="A3" s="53" t="s">
        <v>438</v>
      </c>
      <c r="B3" s="53" t="s">
        <v>438</v>
      </c>
      <c r="C3" s="53" t="s">
        <v>438</v>
      </c>
      <c r="S3" s="71"/>
      <c r="T3" s="71"/>
      <c r="V3" s="72"/>
      <c r="W3" s="72"/>
      <c r="X3" s="72"/>
      <c r="Y3" s="73"/>
      <c r="Z3" s="71"/>
      <c r="AA3" s="71"/>
      <c r="AB3" s="71"/>
      <c r="AE3" s="74"/>
      <c r="AH3" s="71"/>
      <c r="AJ3" s="72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</row>
    <row r="4" spans="1:62" s="53" customFormat="1" hidden="1" outlineLevel="1" x14ac:dyDescent="0.35">
      <c r="B4" s="4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75"/>
      <c r="V4" s="69"/>
      <c r="W4" s="76"/>
      <c r="X4" s="76"/>
      <c r="Y4" s="76"/>
      <c r="Z4" s="76"/>
      <c r="AA4" s="76"/>
      <c r="AB4" s="76"/>
      <c r="AC4" s="69"/>
      <c r="AD4" s="69"/>
      <c r="AE4" s="77"/>
      <c r="AF4" s="69"/>
      <c r="AG4" s="69"/>
      <c r="AH4" s="69"/>
      <c r="AI4" s="69"/>
      <c r="AJ4" s="77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</row>
    <row r="5" spans="1:62" ht="21" customHeight="1" collapsed="1" x14ac:dyDescent="0.45">
      <c r="S5" s="175" t="s">
        <v>439</v>
      </c>
      <c r="T5" s="175"/>
      <c r="U5" s="175"/>
      <c r="V5" s="175"/>
      <c r="W5" s="175"/>
      <c r="X5" s="175"/>
      <c r="Y5" s="175"/>
      <c r="Z5" s="175"/>
      <c r="AA5" s="175"/>
      <c r="AB5" s="175"/>
      <c r="AC5" s="175"/>
      <c r="AD5" s="175"/>
      <c r="AE5" s="175"/>
      <c r="AF5" s="175"/>
      <c r="AG5" s="175"/>
      <c r="AH5" s="175"/>
      <c r="AI5" s="175"/>
      <c r="AJ5" s="175"/>
      <c r="AK5" s="175"/>
      <c r="AL5" s="175"/>
      <c r="AM5" s="175"/>
      <c r="AN5" s="175"/>
      <c r="AO5" s="175"/>
      <c r="AP5" s="175"/>
      <c r="AQ5" s="175"/>
      <c r="AR5" s="175"/>
      <c r="AS5" s="175"/>
      <c r="AT5" s="175"/>
      <c r="AU5" s="175"/>
      <c r="AV5" s="175"/>
      <c r="AW5" s="158"/>
      <c r="AX5" s="158"/>
      <c r="AY5" s="158"/>
      <c r="AZ5" s="158"/>
      <c r="BA5" s="158"/>
      <c r="BB5" s="158"/>
      <c r="BC5" s="158"/>
      <c r="BD5" s="158"/>
      <c r="BE5" s="158"/>
      <c r="BF5" s="158"/>
      <c r="BG5" s="158"/>
      <c r="BH5" s="158"/>
      <c r="BI5" s="158"/>
      <c r="BJ5" s="158"/>
    </row>
    <row r="6" spans="1:62" ht="15.5" x14ac:dyDescent="0.35"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U6" s="165" t="s">
        <v>440</v>
      </c>
      <c r="V6" s="167"/>
      <c r="W6" s="167"/>
      <c r="X6" s="168"/>
    </row>
    <row r="7" spans="1:62" ht="33" customHeight="1" x14ac:dyDescent="0.35">
      <c r="C7" s="4"/>
      <c r="D7" s="4"/>
      <c r="E7" s="4"/>
      <c r="F7" s="4"/>
      <c r="G7" s="4"/>
      <c r="H7" s="4"/>
      <c r="I7" s="4"/>
      <c r="J7" s="4"/>
      <c r="K7" s="4"/>
      <c r="M7" s="4"/>
      <c r="N7" s="4"/>
      <c r="O7" s="4"/>
      <c r="S7" s="65"/>
      <c r="T7" s="65"/>
      <c r="U7" s="16" t="s">
        <v>438</v>
      </c>
      <c r="V7" s="24"/>
      <c r="W7" s="24"/>
      <c r="X7" s="25"/>
      <c r="Y7" s="5"/>
      <c r="AH7" s="4"/>
    </row>
    <row r="8" spans="1:62" ht="15.5" x14ac:dyDescent="0.35"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S8" s="65"/>
      <c r="T8" s="65"/>
      <c r="U8" s="66"/>
      <c r="V8" s="5"/>
      <c r="W8" s="5"/>
      <c r="X8" s="5"/>
      <c r="Y8" s="5"/>
      <c r="AH8" s="4"/>
    </row>
    <row r="9" spans="1:62" ht="15.5" x14ac:dyDescent="0.35"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U9" s="66"/>
      <c r="V9" s="5"/>
      <c r="W9" s="5"/>
      <c r="X9" s="5"/>
      <c r="Y9" s="5"/>
      <c r="AH9" s="4"/>
    </row>
    <row r="10" spans="1:62" hidden="1" outlineLevel="1" x14ac:dyDescent="0.3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4"/>
      <c r="V10" s="13"/>
      <c r="W10" s="15"/>
      <c r="X10" s="15"/>
      <c r="Y10" s="15"/>
      <c r="Z10" s="15"/>
      <c r="AA10" s="15"/>
      <c r="AB10" s="15"/>
      <c r="AC10" s="13"/>
      <c r="AD10" s="13"/>
      <c r="AE10" s="64"/>
      <c r="AF10" s="13"/>
      <c r="AG10" s="13"/>
      <c r="AH10" s="13"/>
      <c r="AI10" s="13"/>
      <c r="AJ10" s="64"/>
    </row>
    <row r="11" spans="1:62" s="7" customFormat="1" ht="52.5" collapsed="1" x14ac:dyDescent="0.35">
      <c r="A11" s="6" t="s">
        <v>20</v>
      </c>
      <c r="B11" s="6" t="s">
        <v>384</v>
      </c>
      <c r="C11" s="6" t="s">
        <v>21</v>
      </c>
      <c r="D11" s="6" t="s">
        <v>22</v>
      </c>
      <c r="E11" s="6" t="s">
        <v>23</v>
      </c>
      <c r="F11" s="6" t="s">
        <v>24</v>
      </c>
      <c r="G11" s="6" t="s">
        <v>25</v>
      </c>
      <c r="H11" s="6" t="s">
        <v>26</v>
      </c>
      <c r="I11" s="6" t="s">
        <v>27</v>
      </c>
      <c r="J11" s="6" t="s">
        <v>28</v>
      </c>
      <c r="K11" s="6" t="s">
        <v>29</v>
      </c>
      <c r="L11" s="6"/>
      <c r="M11" s="6"/>
      <c r="N11" s="6"/>
      <c r="O11" s="6"/>
      <c r="P11" s="6" t="s">
        <v>30</v>
      </c>
      <c r="Q11" s="6" t="s">
        <v>31</v>
      </c>
      <c r="R11" s="6"/>
      <c r="S11" s="110" t="s">
        <v>0</v>
      </c>
      <c r="T11" s="111"/>
      <c r="U11" s="112" t="s">
        <v>32</v>
      </c>
      <c r="V11" s="113" t="s">
        <v>33</v>
      </c>
      <c r="W11" s="113" t="s">
        <v>34</v>
      </c>
      <c r="X11" s="113" t="s">
        <v>35</v>
      </c>
      <c r="Y11" s="114" t="s">
        <v>36</v>
      </c>
      <c r="Z11" s="115" t="s">
        <v>37</v>
      </c>
      <c r="AA11" s="115" t="s">
        <v>38</v>
      </c>
      <c r="AB11" s="115" t="s">
        <v>39</v>
      </c>
      <c r="AC11" s="116" t="s">
        <v>40</v>
      </c>
      <c r="AD11" s="116" t="s">
        <v>41</v>
      </c>
      <c r="AE11" s="117" t="s">
        <v>42</v>
      </c>
      <c r="AF11" s="116" t="s">
        <v>43</v>
      </c>
      <c r="AG11" s="116" t="s">
        <v>44</v>
      </c>
      <c r="AH11" s="111" t="s">
        <v>45</v>
      </c>
      <c r="AI11" s="116" t="s">
        <v>46</v>
      </c>
      <c r="AJ11" s="113" t="s">
        <v>47</v>
      </c>
      <c r="AK11" s="111" t="s">
        <v>48</v>
      </c>
      <c r="AL11" s="118" t="s">
        <v>49</v>
      </c>
      <c r="AM11" s="118" t="s">
        <v>50</v>
      </c>
      <c r="AN11" s="111" t="s">
        <v>441</v>
      </c>
      <c r="AO11" s="111" t="s">
        <v>442</v>
      </c>
      <c r="AP11" s="111" t="s">
        <v>443</v>
      </c>
      <c r="AQ11" s="111" t="s">
        <v>444</v>
      </c>
      <c r="AR11" s="111" t="s">
        <v>445</v>
      </c>
      <c r="AS11" s="111" t="s">
        <v>446</v>
      </c>
      <c r="AT11" s="111" t="s">
        <v>447</v>
      </c>
      <c r="AU11" s="111" t="s">
        <v>448</v>
      </c>
      <c r="AV11" s="119" t="s">
        <v>449</v>
      </c>
    </row>
    <row r="12" spans="1:62" x14ac:dyDescent="0.35">
      <c r="A12" s="8">
        <v>180</v>
      </c>
      <c r="B12" s="8" t="b">
        <v>1</v>
      </c>
      <c r="C12" s="8" t="b">
        <v>1</v>
      </c>
      <c r="D12" s="8" t="b">
        <v>1</v>
      </c>
      <c r="E12" s="8" t="b">
        <v>1</v>
      </c>
      <c r="F12" s="8" t="b">
        <v>0</v>
      </c>
      <c r="G12" s="8">
        <v>0</v>
      </c>
      <c r="H12" s="8">
        <v>1</v>
      </c>
      <c r="I12" s="8">
        <v>0</v>
      </c>
      <c r="J12" s="8">
        <v>1</v>
      </c>
      <c r="K12" s="8" t="b">
        <v>1</v>
      </c>
      <c r="L12" s="8" t="b">
        <v>0</v>
      </c>
      <c r="M12" s="8" t="b">
        <v>0</v>
      </c>
      <c r="N12" s="8" t="b">
        <v>0</v>
      </c>
      <c r="O12" s="8" t="b">
        <v>0</v>
      </c>
      <c r="P12" s="8" t="b">
        <v>0</v>
      </c>
      <c r="Q12" s="8">
        <v>1</v>
      </c>
      <c r="R12" s="8"/>
      <c r="S12" s="19">
        <v>1</v>
      </c>
      <c r="T12" s="91"/>
      <c r="U12" s="8" t="s">
        <v>399</v>
      </c>
      <c r="V12" s="17">
        <v>7</v>
      </c>
      <c r="W12" s="17">
        <v>8</v>
      </c>
      <c r="X12" s="17">
        <v>154</v>
      </c>
      <c r="Y12" s="26">
        <v>0.73737373737373735</v>
      </c>
      <c r="Z12" s="17" t="s">
        <v>450</v>
      </c>
      <c r="AA12" s="17" t="s">
        <v>451</v>
      </c>
      <c r="AB12" s="17" t="s">
        <v>450</v>
      </c>
      <c r="AC12" s="85">
        <v>1531958627</v>
      </c>
      <c r="AD12" s="78" t="b">
        <v>1</v>
      </c>
      <c r="AE12" s="8">
        <v>180</v>
      </c>
      <c r="AF12" s="10" t="b">
        <v>1</v>
      </c>
      <c r="AG12" s="10" t="b">
        <v>1</v>
      </c>
      <c r="AH12" s="11" t="s">
        <v>341</v>
      </c>
      <c r="AI12" s="86" t="b">
        <v>1</v>
      </c>
      <c r="AJ12" s="17">
        <v>131</v>
      </c>
      <c r="AK12" s="11" t="s">
        <v>349</v>
      </c>
      <c r="AL12" s="87" t="b">
        <v>0</v>
      </c>
      <c r="AM12" s="87" t="b">
        <v>0</v>
      </c>
      <c r="AN12" s="11" t="s">
        <v>338</v>
      </c>
      <c r="AO12" s="11" t="s">
        <v>348</v>
      </c>
      <c r="AP12" s="11" t="s">
        <v>341</v>
      </c>
      <c r="AQ12" s="11" t="s">
        <v>339</v>
      </c>
      <c r="AR12" s="11" t="s">
        <v>347</v>
      </c>
      <c r="AS12" s="11" t="s">
        <v>350</v>
      </c>
      <c r="AT12" s="11" t="s">
        <v>352</v>
      </c>
      <c r="AU12" s="11" t="s">
        <v>343</v>
      </c>
      <c r="AV12" s="18" t="s">
        <v>340</v>
      </c>
    </row>
    <row r="13" spans="1:62" x14ac:dyDescent="0.35">
      <c r="A13" s="8">
        <v>3185</v>
      </c>
      <c r="B13" s="8" t="b">
        <v>1</v>
      </c>
      <c r="C13" s="8" t="b">
        <v>1</v>
      </c>
      <c r="D13" s="8" t="b">
        <v>1</v>
      </c>
      <c r="E13" s="8" t="b">
        <v>0</v>
      </c>
      <c r="F13" s="8" t="b">
        <v>1</v>
      </c>
      <c r="G13" s="8">
        <v>0</v>
      </c>
      <c r="H13" s="8">
        <v>33</v>
      </c>
      <c r="I13" s="8">
        <v>-32</v>
      </c>
      <c r="J13" s="8">
        <v>2</v>
      </c>
      <c r="K13" s="8" t="b">
        <v>1</v>
      </c>
      <c r="L13" s="8" t="b">
        <v>0</v>
      </c>
      <c r="M13" s="8" t="b">
        <v>0</v>
      </c>
      <c r="N13" s="8" t="b">
        <v>0</v>
      </c>
      <c r="O13" s="8" t="b">
        <v>0</v>
      </c>
      <c r="P13" s="8" t="b">
        <v>0</v>
      </c>
      <c r="Q13" s="8">
        <v>2</v>
      </c>
      <c r="R13" s="8"/>
      <c r="S13" s="19">
        <v>1</v>
      </c>
      <c r="T13" s="91" t="s">
        <v>435</v>
      </c>
      <c r="U13" s="8" t="s">
        <v>452</v>
      </c>
      <c r="V13" s="17">
        <v>7</v>
      </c>
      <c r="W13" s="17">
        <v>7</v>
      </c>
      <c r="X13" s="17">
        <v>154</v>
      </c>
      <c r="Y13" s="26">
        <v>0.74242424242424243</v>
      </c>
      <c r="Z13" s="12" t="s">
        <v>450</v>
      </c>
      <c r="AA13" s="12" t="s">
        <v>451</v>
      </c>
      <c r="AB13" s="12" t="s">
        <v>453</v>
      </c>
      <c r="AC13" s="85">
        <v>1418533890</v>
      </c>
      <c r="AD13" s="85" t="b">
        <v>1</v>
      </c>
      <c r="AE13" s="8">
        <v>100</v>
      </c>
      <c r="AF13" s="8" t="b">
        <v>1</v>
      </c>
      <c r="AG13" s="10" t="b">
        <v>0</v>
      </c>
      <c r="AH13" s="11"/>
      <c r="AI13" s="86" t="b">
        <v>0</v>
      </c>
      <c r="AJ13" s="17">
        <v>126</v>
      </c>
      <c r="AK13" s="11" t="s">
        <v>338</v>
      </c>
      <c r="AL13" s="87" t="b">
        <v>1</v>
      </c>
      <c r="AM13" s="87" t="b">
        <v>1</v>
      </c>
      <c r="AN13" s="11" t="s">
        <v>338</v>
      </c>
      <c r="AO13" s="11" t="s">
        <v>348</v>
      </c>
      <c r="AP13" s="11" t="s">
        <v>341</v>
      </c>
      <c r="AQ13" s="11" t="s">
        <v>339</v>
      </c>
      <c r="AR13" s="11" t="s">
        <v>347</v>
      </c>
      <c r="AS13" s="11" t="s">
        <v>350</v>
      </c>
      <c r="AT13" s="11" t="s">
        <v>352</v>
      </c>
      <c r="AU13" s="11" t="s">
        <v>343</v>
      </c>
      <c r="AV13" s="18" t="s">
        <v>340</v>
      </c>
    </row>
    <row r="14" spans="1:62" x14ac:dyDescent="0.35">
      <c r="A14" s="8">
        <v>82</v>
      </c>
      <c r="B14" s="8" t="b">
        <v>1</v>
      </c>
      <c r="C14" s="8" t="b">
        <v>1</v>
      </c>
      <c r="D14" s="8" t="b">
        <v>1</v>
      </c>
      <c r="E14" s="8" t="b">
        <v>1</v>
      </c>
      <c r="F14" s="8" t="b">
        <v>0</v>
      </c>
      <c r="G14" s="8">
        <v>0</v>
      </c>
      <c r="H14" s="8">
        <v>2</v>
      </c>
      <c r="I14" s="8">
        <v>1</v>
      </c>
      <c r="J14" s="8">
        <v>1</v>
      </c>
      <c r="K14" s="8" t="b">
        <v>0</v>
      </c>
      <c r="L14" s="8" t="b">
        <v>0</v>
      </c>
      <c r="M14" s="8" t="b">
        <v>0</v>
      </c>
      <c r="N14" s="8" t="b">
        <v>0</v>
      </c>
      <c r="O14" s="8" t="b">
        <v>0</v>
      </c>
      <c r="P14" s="8" t="b">
        <v>0</v>
      </c>
      <c r="Q14" s="8">
        <v>3</v>
      </c>
      <c r="R14" s="8"/>
      <c r="S14" s="19">
        <v>3</v>
      </c>
      <c r="T14" s="91"/>
      <c r="U14" s="8" t="s">
        <v>454</v>
      </c>
      <c r="V14" s="17">
        <v>7</v>
      </c>
      <c r="W14" s="17">
        <v>8</v>
      </c>
      <c r="X14" s="17">
        <v>153</v>
      </c>
      <c r="Y14" s="26">
        <v>0.73232323232323238</v>
      </c>
      <c r="Z14" s="12" t="s">
        <v>455</v>
      </c>
      <c r="AA14" s="12" t="s">
        <v>451</v>
      </c>
      <c r="AB14" s="12" t="s">
        <v>456</v>
      </c>
      <c r="AC14" s="85">
        <v>355447870</v>
      </c>
      <c r="AD14" s="85" t="b">
        <v>1</v>
      </c>
      <c r="AE14" s="8">
        <v>177</v>
      </c>
      <c r="AF14" s="8" t="b">
        <v>1</v>
      </c>
      <c r="AG14" s="10" t="b">
        <v>0</v>
      </c>
      <c r="AH14" s="11"/>
      <c r="AI14" s="86" t="b">
        <v>0</v>
      </c>
      <c r="AJ14" s="17">
        <v>141</v>
      </c>
      <c r="AK14" s="11" t="s">
        <v>345</v>
      </c>
      <c r="AL14" s="87" t="b">
        <v>0</v>
      </c>
      <c r="AM14" s="87" t="b">
        <v>0</v>
      </c>
      <c r="AN14" s="11" t="s">
        <v>338</v>
      </c>
      <c r="AO14" s="11" t="s">
        <v>348</v>
      </c>
      <c r="AP14" s="11" t="s">
        <v>341</v>
      </c>
      <c r="AQ14" s="11" t="s">
        <v>339</v>
      </c>
      <c r="AR14" s="11" t="s">
        <v>347</v>
      </c>
      <c r="AS14" s="11" t="s">
        <v>350</v>
      </c>
      <c r="AT14" s="11" t="s">
        <v>352</v>
      </c>
      <c r="AU14" s="11" t="s">
        <v>343</v>
      </c>
      <c r="AV14" s="18" t="s">
        <v>340</v>
      </c>
    </row>
    <row r="15" spans="1:62" s="9" customFormat="1" x14ac:dyDescent="0.35">
      <c r="A15" s="8">
        <v>299</v>
      </c>
      <c r="B15" s="8" t="b">
        <v>1</v>
      </c>
      <c r="C15" s="8" t="b">
        <v>1</v>
      </c>
      <c r="D15" s="8" t="b">
        <v>1</v>
      </c>
      <c r="E15" s="8" t="b">
        <v>1</v>
      </c>
      <c r="F15" s="8" t="b">
        <v>0</v>
      </c>
      <c r="G15" s="8">
        <v>0</v>
      </c>
      <c r="H15" s="8">
        <v>2</v>
      </c>
      <c r="I15" s="8">
        <v>1</v>
      </c>
      <c r="J15" s="8">
        <v>2</v>
      </c>
      <c r="K15" s="8" t="b">
        <v>0</v>
      </c>
      <c r="L15" s="8" t="b">
        <v>0</v>
      </c>
      <c r="M15" s="8" t="b">
        <v>0</v>
      </c>
      <c r="N15" s="8" t="b">
        <v>0</v>
      </c>
      <c r="O15" s="8" t="b">
        <v>0</v>
      </c>
      <c r="P15" s="8" t="b">
        <v>0</v>
      </c>
      <c r="Q15" s="8">
        <v>4</v>
      </c>
      <c r="R15" s="8"/>
      <c r="S15" s="19">
        <v>3</v>
      </c>
      <c r="T15" s="91"/>
      <c r="U15" s="8" t="s">
        <v>457</v>
      </c>
      <c r="V15" s="17">
        <v>7</v>
      </c>
      <c r="W15" s="17">
        <v>8</v>
      </c>
      <c r="X15" s="17">
        <v>153</v>
      </c>
      <c r="Y15" s="26">
        <v>0.73232323232323238</v>
      </c>
      <c r="Z15" s="12" t="s">
        <v>455</v>
      </c>
      <c r="AA15" s="12" t="s">
        <v>451</v>
      </c>
      <c r="AB15" s="12" t="s">
        <v>456</v>
      </c>
      <c r="AC15" s="85">
        <v>117850141</v>
      </c>
      <c r="AD15" s="85" t="b">
        <v>1</v>
      </c>
      <c r="AE15" s="8">
        <v>170</v>
      </c>
      <c r="AF15" s="8" t="b">
        <v>1</v>
      </c>
      <c r="AG15" s="10" t="b">
        <v>0</v>
      </c>
      <c r="AH15" s="11"/>
      <c r="AI15" s="86" t="b">
        <v>0</v>
      </c>
      <c r="AJ15" s="17">
        <v>136</v>
      </c>
      <c r="AK15" s="11" t="s">
        <v>339</v>
      </c>
      <c r="AL15" s="87" t="b">
        <v>1</v>
      </c>
      <c r="AM15" s="87" t="b">
        <v>1</v>
      </c>
      <c r="AN15" s="11" t="s">
        <v>338</v>
      </c>
      <c r="AO15" s="11" t="s">
        <v>348</v>
      </c>
      <c r="AP15" s="11" t="s">
        <v>341</v>
      </c>
      <c r="AQ15" s="11" t="s">
        <v>339</v>
      </c>
      <c r="AR15" s="11" t="s">
        <v>347</v>
      </c>
      <c r="AS15" s="11" t="s">
        <v>350</v>
      </c>
      <c r="AT15" s="11" t="s">
        <v>352</v>
      </c>
      <c r="AU15" s="11" t="s">
        <v>343</v>
      </c>
      <c r="AV15" s="18" t="s">
        <v>340</v>
      </c>
    </row>
    <row r="16" spans="1:62" x14ac:dyDescent="0.35">
      <c r="A16" s="8">
        <v>56</v>
      </c>
      <c r="B16" s="8" t="b">
        <v>1</v>
      </c>
      <c r="C16" s="8" t="b">
        <v>1</v>
      </c>
      <c r="D16" s="8" t="b">
        <v>1</v>
      </c>
      <c r="E16" s="8" t="b">
        <v>0</v>
      </c>
      <c r="F16" s="8" t="b">
        <v>1</v>
      </c>
      <c r="G16" s="8">
        <v>0</v>
      </c>
      <c r="H16" s="8">
        <v>55</v>
      </c>
      <c r="I16" s="8">
        <v>-50</v>
      </c>
      <c r="J16" s="8">
        <v>1</v>
      </c>
      <c r="K16" s="8" t="b">
        <v>1</v>
      </c>
      <c r="L16" s="8" t="b">
        <v>0</v>
      </c>
      <c r="M16" s="8" t="b">
        <v>0</v>
      </c>
      <c r="N16" s="8" t="b">
        <v>0</v>
      </c>
      <c r="O16" s="8" t="b">
        <v>0</v>
      </c>
      <c r="P16" s="8" t="b">
        <v>0</v>
      </c>
      <c r="Q16" s="8">
        <v>5</v>
      </c>
      <c r="R16" s="8"/>
      <c r="S16" s="19">
        <v>5</v>
      </c>
      <c r="T16" s="91" t="s">
        <v>435</v>
      </c>
      <c r="U16" s="8" t="s">
        <v>383</v>
      </c>
      <c r="V16" s="17">
        <v>7</v>
      </c>
      <c r="W16" s="17">
        <v>7</v>
      </c>
      <c r="X16" s="17">
        <v>152</v>
      </c>
      <c r="Y16" s="26">
        <v>0.73232323232323238</v>
      </c>
      <c r="Z16" s="12" t="s">
        <v>455</v>
      </c>
      <c r="AA16" s="12" t="s">
        <v>451</v>
      </c>
      <c r="AB16" s="12" t="s">
        <v>450</v>
      </c>
      <c r="AC16" s="85">
        <v>1863207442</v>
      </c>
      <c r="AD16" s="85" t="b">
        <v>1</v>
      </c>
      <c r="AE16" s="8">
        <v>167</v>
      </c>
      <c r="AF16" s="8" t="b">
        <v>1</v>
      </c>
      <c r="AG16" s="10" t="b">
        <v>0</v>
      </c>
      <c r="AH16" s="11"/>
      <c r="AI16" s="86" t="b">
        <v>0</v>
      </c>
      <c r="AJ16" s="17">
        <v>138</v>
      </c>
      <c r="AK16" s="11" t="s">
        <v>346</v>
      </c>
      <c r="AL16" s="87" t="b">
        <v>0</v>
      </c>
      <c r="AM16" s="87" t="b">
        <v>0</v>
      </c>
      <c r="AN16" s="11" t="s">
        <v>338</v>
      </c>
      <c r="AO16" s="11" t="s">
        <v>348</v>
      </c>
      <c r="AP16" s="11" t="s">
        <v>341</v>
      </c>
      <c r="AQ16" s="11" t="s">
        <v>339</v>
      </c>
      <c r="AR16" s="11" t="s">
        <v>347</v>
      </c>
      <c r="AS16" s="11" t="s">
        <v>350</v>
      </c>
      <c r="AT16" s="11" t="s">
        <v>352</v>
      </c>
      <c r="AU16" s="11" t="s">
        <v>343</v>
      </c>
      <c r="AV16" s="18" t="s">
        <v>340</v>
      </c>
    </row>
    <row r="17" spans="1:48" x14ac:dyDescent="0.35">
      <c r="A17" s="8">
        <v>295</v>
      </c>
      <c r="B17" s="8" t="b">
        <v>1</v>
      </c>
      <c r="C17" s="8" t="b">
        <v>1</v>
      </c>
      <c r="D17" s="8" t="b">
        <v>1</v>
      </c>
      <c r="E17" s="8" t="b">
        <v>1</v>
      </c>
      <c r="F17" s="8" t="b">
        <v>0</v>
      </c>
      <c r="G17" s="8">
        <v>0</v>
      </c>
      <c r="H17" s="8">
        <v>2</v>
      </c>
      <c r="I17" s="8">
        <v>3</v>
      </c>
      <c r="J17" s="8">
        <v>2</v>
      </c>
      <c r="K17" s="8" t="b">
        <v>1</v>
      </c>
      <c r="L17" s="8" t="b">
        <v>0</v>
      </c>
      <c r="M17" s="8" t="b">
        <v>0</v>
      </c>
      <c r="N17" s="8" t="b">
        <v>0</v>
      </c>
      <c r="O17" s="8" t="b">
        <v>0</v>
      </c>
      <c r="P17" s="8" t="b">
        <v>0</v>
      </c>
      <c r="Q17" s="8">
        <v>6</v>
      </c>
      <c r="R17" s="8"/>
      <c r="S17" s="19">
        <v>5</v>
      </c>
      <c r="T17" s="91"/>
      <c r="U17" s="8" t="s">
        <v>458</v>
      </c>
      <c r="V17" s="17">
        <v>6</v>
      </c>
      <c r="W17" s="17">
        <v>8</v>
      </c>
      <c r="X17" s="17">
        <v>152</v>
      </c>
      <c r="Y17" s="26">
        <v>0.72727272727272729</v>
      </c>
      <c r="Z17" s="12" t="s">
        <v>455</v>
      </c>
      <c r="AA17" s="12" t="s">
        <v>451</v>
      </c>
      <c r="AB17" s="12" t="s">
        <v>456</v>
      </c>
      <c r="AC17" s="85">
        <v>1837107945</v>
      </c>
      <c r="AD17" s="85" t="b">
        <v>0</v>
      </c>
      <c r="AE17" s="8"/>
      <c r="AF17" s="8" t="b">
        <v>1</v>
      </c>
      <c r="AG17" s="10" t="b">
        <v>0</v>
      </c>
      <c r="AH17" s="11"/>
      <c r="AI17" s="86" t="b">
        <v>0</v>
      </c>
      <c r="AJ17" s="17">
        <v>141</v>
      </c>
      <c r="AK17" s="11" t="s">
        <v>349</v>
      </c>
      <c r="AL17" s="87" t="b">
        <v>0</v>
      </c>
      <c r="AM17" s="87" t="b">
        <v>0</v>
      </c>
      <c r="AN17" s="11" t="s">
        <v>338</v>
      </c>
      <c r="AO17" s="11" t="s">
        <v>348</v>
      </c>
      <c r="AP17" s="11" t="s">
        <v>341</v>
      </c>
      <c r="AQ17" s="11" t="s">
        <v>339</v>
      </c>
      <c r="AR17" s="11" t="s">
        <v>342</v>
      </c>
      <c r="AS17" s="11" t="s">
        <v>336</v>
      </c>
      <c r="AT17" s="11" t="s">
        <v>352</v>
      </c>
      <c r="AU17" s="11" t="s">
        <v>343</v>
      </c>
      <c r="AV17" s="18" t="s">
        <v>340</v>
      </c>
    </row>
    <row r="18" spans="1:48" x14ac:dyDescent="0.35">
      <c r="A18" s="8">
        <v>242</v>
      </c>
      <c r="B18" s="8" t="b">
        <v>1</v>
      </c>
      <c r="C18" s="8" t="b">
        <v>1</v>
      </c>
      <c r="D18" s="8" t="b">
        <v>1</v>
      </c>
      <c r="E18" s="8" t="b">
        <v>1</v>
      </c>
      <c r="F18" s="8" t="b">
        <v>0</v>
      </c>
      <c r="G18" s="8">
        <v>0</v>
      </c>
      <c r="H18" s="8">
        <v>5</v>
      </c>
      <c r="I18" s="8">
        <v>0</v>
      </c>
      <c r="J18" s="8">
        <v>3</v>
      </c>
      <c r="K18" s="8" t="b">
        <v>1</v>
      </c>
      <c r="L18" s="8" t="b">
        <v>0</v>
      </c>
      <c r="M18" s="8" t="b">
        <v>0</v>
      </c>
      <c r="N18" s="8" t="b">
        <v>0</v>
      </c>
      <c r="O18" s="8" t="b">
        <v>0</v>
      </c>
      <c r="P18" s="8" t="b">
        <v>0</v>
      </c>
      <c r="Q18" s="8">
        <v>7</v>
      </c>
      <c r="R18" s="8"/>
      <c r="S18" s="19">
        <v>5</v>
      </c>
      <c r="T18" s="91"/>
      <c r="U18" s="8" t="s">
        <v>459</v>
      </c>
      <c r="V18" s="17">
        <v>7</v>
      </c>
      <c r="W18" s="17">
        <v>8</v>
      </c>
      <c r="X18" s="17">
        <v>152</v>
      </c>
      <c r="Y18" s="26">
        <v>0.72727272727272729</v>
      </c>
      <c r="Z18" s="12" t="s">
        <v>450</v>
      </c>
      <c r="AA18" s="12" t="s">
        <v>460</v>
      </c>
      <c r="AB18" s="12" t="s">
        <v>456</v>
      </c>
      <c r="AC18" s="85">
        <v>1753017892</v>
      </c>
      <c r="AD18" s="85" t="b">
        <v>1</v>
      </c>
      <c r="AE18" s="8">
        <v>100</v>
      </c>
      <c r="AF18" s="8" t="b">
        <v>1</v>
      </c>
      <c r="AG18" s="10" t="b">
        <v>0</v>
      </c>
      <c r="AH18" s="11"/>
      <c r="AI18" s="86" t="b">
        <v>0</v>
      </c>
      <c r="AJ18" s="17">
        <v>133</v>
      </c>
      <c r="AK18" s="11" t="s">
        <v>341</v>
      </c>
      <c r="AL18" s="87" t="b">
        <v>1</v>
      </c>
      <c r="AM18" s="87" t="b">
        <v>1</v>
      </c>
      <c r="AN18" s="11" t="s">
        <v>338</v>
      </c>
      <c r="AO18" s="11" t="s">
        <v>348</v>
      </c>
      <c r="AP18" s="11" t="s">
        <v>341</v>
      </c>
      <c r="AQ18" s="11" t="s">
        <v>339</v>
      </c>
      <c r="AR18" s="11" t="s">
        <v>347</v>
      </c>
      <c r="AS18" s="11" t="s">
        <v>350</v>
      </c>
      <c r="AT18" s="11" t="s">
        <v>352</v>
      </c>
      <c r="AU18" s="11" t="s">
        <v>343</v>
      </c>
      <c r="AV18" s="18" t="s">
        <v>340</v>
      </c>
    </row>
    <row r="19" spans="1:48" x14ac:dyDescent="0.35">
      <c r="A19" s="8">
        <v>53</v>
      </c>
      <c r="B19" s="8" t="b">
        <v>1</v>
      </c>
      <c r="C19" s="8" t="b">
        <v>1</v>
      </c>
      <c r="D19" s="8" t="b">
        <v>1</v>
      </c>
      <c r="E19" s="8" t="b">
        <v>1</v>
      </c>
      <c r="F19" s="8" t="b">
        <v>0</v>
      </c>
      <c r="G19" s="8">
        <v>0</v>
      </c>
      <c r="H19" s="8">
        <v>5</v>
      </c>
      <c r="I19" s="8">
        <v>0</v>
      </c>
      <c r="J19" s="8">
        <v>4</v>
      </c>
      <c r="K19" s="8" t="b">
        <v>1</v>
      </c>
      <c r="L19" s="8" t="b">
        <v>0</v>
      </c>
      <c r="M19" s="8" t="b">
        <v>0</v>
      </c>
      <c r="N19" s="8" t="b">
        <v>0</v>
      </c>
      <c r="O19" s="8" t="b">
        <v>0</v>
      </c>
      <c r="P19" s="8" t="b">
        <v>0</v>
      </c>
      <c r="Q19" s="8">
        <v>8</v>
      </c>
      <c r="R19" s="8"/>
      <c r="S19" s="19">
        <v>5</v>
      </c>
      <c r="T19" s="91"/>
      <c r="U19" s="8" t="s">
        <v>403</v>
      </c>
      <c r="V19" s="17">
        <v>7</v>
      </c>
      <c r="W19" s="17">
        <v>8</v>
      </c>
      <c r="X19" s="17">
        <v>152</v>
      </c>
      <c r="Y19" s="26">
        <v>0.72727272727272729</v>
      </c>
      <c r="Z19" s="12" t="s">
        <v>455</v>
      </c>
      <c r="AA19" s="12" t="s">
        <v>451</v>
      </c>
      <c r="AB19" s="12" t="s">
        <v>450</v>
      </c>
      <c r="AC19" s="85">
        <v>1434974310</v>
      </c>
      <c r="AD19" s="85" t="b">
        <v>1</v>
      </c>
      <c r="AE19" s="8">
        <v>154</v>
      </c>
      <c r="AF19" s="8" t="b">
        <v>1</v>
      </c>
      <c r="AG19" s="10" t="b">
        <v>1</v>
      </c>
      <c r="AH19" s="11" t="s">
        <v>340</v>
      </c>
      <c r="AI19" s="86" t="b">
        <v>1</v>
      </c>
      <c r="AJ19" s="17">
        <v>135</v>
      </c>
      <c r="AK19" s="11" t="s">
        <v>346</v>
      </c>
      <c r="AL19" s="87" t="b">
        <v>0</v>
      </c>
      <c r="AM19" s="87" t="b">
        <v>0</v>
      </c>
      <c r="AN19" s="11" t="s">
        <v>338</v>
      </c>
      <c r="AO19" s="11" t="s">
        <v>348</v>
      </c>
      <c r="AP19" s="11" t="s">
        <v>341</v>
      </c>
      <c r="AQ19" s="11" t="s">
        <v>339</v>
      </c>
      <c r="AR19" s="11" t="s">
        <v>347</v>
      </c>
      <c r="AS19" s="11" t="s">
        <v>350</v>
      </c>
      <c r="AT19" s="11" t="s">
        <v>352</v>
      </c>
      <c r="AU19" s="11" t="s">
        <v>343</v>
      </c>
      <c r="AV19" s="18" t="s">
        <v>340</v>
      </c>
    </row>
    <row r="20" spans="1:48" x14ac:dyDescent="0.35">
      <c r="A20" s="8">
        <v>148</v>
      </c>
      <c r="B20" s="8" t="b">
        <v>1</v>
      </c>
      <c r="C20" s="8" t="b">
        <v>0</v>
      </c>
      <c r="D20" s="8" t="b">
        <v>1</v>
      </c>
      <c r="E20" s="8" t="b">
        <v>1</v>
      </c>
      <c r="F20" s="8" t="b">
        <v>0</v>
      </c>
      <c r="G20" s="8">
        <v>0</v>
      </c>
      <c r="H20" s="8">
        <v>7</v>
      </c>
      <c r="I20" s="8">
        <v>2</v>
      </c>
      <c r="J20" s="8">
        <v>1</v>
      </c>
      <c r="K20" s="8" t="b">
        <v>0</v>
      </c>
      <c r="L20" s="8" t="b">
        <v>0</v>
      </c>
      <c r="M20" s="8" t="b">
        <v>0</v>
      </c>
      <c r="N20" s="8" t="b">
        <v>0</v>
      </c>
      <c r="O20" s="8" t="b">
        <v>0</v>
      </c>
      <c r="P20" s="8" t="b">
        <v>0</v>
      </c>
      <c r="Q20" s="8">
        <v>9</v>
      </c>
      <c r="R20" s="8"/>
      <c r="S20" s="19">
        <v>9</v>
      </c>
      <c r="T20" s="91"/>
      <c r="U20" s="8" t="s">
        <v>461</v>
      </c>
      <c r="V20" s="17">
        <v>7</v>
      </c>
      <c r="W20" s="17">
        <v>8</v>
      </c>
      <c r="X20" s="17">
        <v>151</v>
      </c>
      <c r="Y20" s="26">
        <v>0.72222222222222221</v>
      </c>
      <c r="Z20" s="12" t="s">
        <v>455</v>
      </c>
      <c r="AA20" s="12" t="s">
        <v>451</v>
      </c>
      <c r="AB20" s="12" t="s">
        <v>450</v>
      </c>
      <c r="AC20" s="85">
        <v>2100191875</v>
      </c>
      <c r="AD20" s="85" t="b">
        <v>1</v>
      </c>
      <c r="AE20" s="8">
        <v>196</v>
      </c>
      <c r="AF20" s="8" t="b">
        <v>1</v>
      </c>
      <c r="AG20" s="10" t="b">
        <v>0</v>
      </c>
      <c r="AH20" s="11"/>
      <c r="AI20" s="86" t="b">
        <v>0</v>
      </c>
      <c r="AJ20" s="17">
        <v>129</v>
      </c>
      <c r="AK20" s="11" t="s">
        <v>348</v>
      </c>
      <c r="AL20" s="87" t="b">
        <v>1</v>
      </c>
      <c r="AM20" s="87" t="b">
        <v>1</v>
      </c>
      <c r="AN20" s="11" t="s">
        <v>338</v>
      </c>
      <c r="AO20" s="11" t="s">
        <v>348</v>
      </c>
      <c r="AP20" s="11" t="s">
        <v>341</v>
      </c>
      <c r="AQ20" s="11" t="s">
        <v>339</v>
      </c>
      <c r="AR20" s="11" t="s">
        <v>347</v>
      </c>
      <c r="AS20" s="11" t="s">
        <v>350</v>
      </c>
      <c r="AT20" s="11" t="s">
        <v>352</v>
      </c>
      <c r="AU20" s="11" t="s">
        <v>343</v>
      </c>
      <c r="AV20" s="18" t="s">
        <v>340</v>
      </c>
    </row>
    <row r="21" spans="1:48" x14ac:dyDescent="0.35">
      <c r="A21" s="8">
        <v>21</v>
      </c>
      <c r="B21" s="8" t="b">
        <v>1</v>
      </c>
      <c r="C21" s="8" t="b">
        <v>0</v>
      </c>
      <c r="D21" s="8" t="b">
        <v>1</v>
      </c>
      <c r="E21" s="8" t="b">
        <v>0</v>
      </c>
      <c r="F21" s="8" t="b">
        <v>1</v>
      </c>
      <c r="G21" s="8">
        <v>0</v>
      </c>
      <c r="H21" s="8">
        <v>62</v>
      </c>
      <c r="I21" s="8">
        <v>-53</v>
      </c>
      <c r="J21" s="8">
        <v>2</v>
      </c>
      <c r="K21" s="8" t="b">
        <v>0</v>
      </c>
      <c r="L21" s="8" t="b">
        <v>0</v>
      </c>
      <c r="M21" s="8" t="b">
        <v>0</v>
      </c>
      <c r="N21" s="8" t="b">
        <v>0</v>
      </c>
      <c r="O21" s="8" t="b">
        <v>0</v>
      </c>
      <c r="P21" s="8" t="b">
        <v>0</v>
      </c>
      <c r="Q21" s="8">
        <v>10</v>
      </c>
      <c r="R21" s="8"/>
      <c r="S21" s="19">
        <v>9</v>
      </c>
      <c r="T21" s="91" t="s">
        <v>435</v>
      </c>
      <c r="U21" s="8" t="s">
        <v>392</v>
      </c>
      <c r="V21" s="17">
        <v>7</v>
      </c>
      <c r="W21" s="17">
        <v>7</v>
      </c>
      <c r="X21" s="17">
        <v>151</v>
      </c>
      <c r="Y21" s="26">
        <v>0.72727272727272729</v>
      </c>
      <c r="Z21" s="12" t="s">
        <v>455</v>
      </c>
      <c r="AA21" s="12" t="s">
        <v>460</v>
      </c>
      <c r="AB21" s="12" t="s">
        <v>450</v>
      </c>
      <c r="AC21" s="85">
        <v>1559676753</v>
      </c>
      <c r="AD21" s="85" t="b">
        <v>1</v>
      </c>
      <c r="AE21" s="8">
        <v>189</v>
      </c>
      <c r="AF21" s="8" t="b">
        <v>1</v>
      </c>
      <c r="AG21" s="10" t="b">
        <v>1</v>
      </c>
      <c r="AH21" s="11" t="s">
        <v>340</v>
      </c>
      <c r="AI21" s="86" t="b">
        <v>1</v>
      </c>
      <c r="AJ21" s="17">
        <v>133</v>
      </c>
      <c r="AK21" s="11" t="s">
        <v>349</v>
      </c>
      <c r="AL21" s="87" t="b">
        <v>0</v>
      </c>
      <c r="AM21" s="87" t="b">
        <v>0</v>
      </c>
      <c r="AN21" s="11" t="s">
        <v>338</v>
      </c>
      <c r="AO21" s="11" t="s">
        <v>348</v>
      </c>
      <c r="AP21" s="11" t="s">
        <v>341</v>
      </c>
      <c r="AQ21" s="11" t="s">
        <v>339</v>
      </c>
      <c r="AR21" s="11" t="s">
        <v>347</v>
      </c>
      <c r="AS21" s="11" t="s">
        <v>350</v>
      </c>
      <c r="AT21" s="11" t="s">
        <v>352</v>
      </c>
      <c r="AU21" s="11" t="s">
        <v>343</v>
      </c>
      <c r="AV21" s="18" t="s">
        <v>340</v>
      </c>
    </row>
    <row r="22" spans="1:48" s="9" customFormat="1" x14ac:dyDescent="0.35">
      <c r="A22" s="8">
        <v>3188</v>
      </c>
      <c r="B22" s="8" t="b">
        <v>1</v>
      </c>
      <c r="C22" s="8" t="b">
        <v>0</v>
      </c>
      <c r="D22" s="8" t="b">
        <v>1</v>
      </c>
      <c r="E22" s="8" t="b">
        <v>1</v>
      </c>
      <c r="F22" s="8" t="b">
        <v>0</v>
      </c>
      <c r="G22" s="8">
        <v>0</v>
      </c>
      <c r="H22" s="8">
        <v>7</v>
      </c>
      <c r="I22" s="8">
        <v>2</v>
      </c>
      <c r="J22" s="8">
        <v>3</v>
      </c>
      <c r="K22" s="8" t="b">
        <v>0</v>
      </c>
      <c r="L22" s="8" t="b">
        <v>0</v>
      </c>
      <c r="M22" s="8" t="b">
        <v>0</v>
      </c>
      <c r="N22" s="8" t="b">
        <v>0</v>
      </c>
      <c r="O22" s="8" t="b">
        <v>0</v>
      </c>
      <c r="P22" s="8" t="b">
        <v>0</v>
      </c>
      <c r="Q22" s="8">
        <v>11</v>
      </c>
      <c r="R22" s="8"/>
      <c r="S22" s="19">
        <v>9</v>
      </c>
      <c r="T22" s="91"/>
      <c r="U22" s="8" t="s">
        <v>462</v>
      </c>
      <c r="V22" s="17">
        <v>7</v>
      </c>
      <c r="W22" s="17">
        <v>8</v>
      </c>
      <c r="X22" s="17">
        <v>151</v>
      </c>
      <c r="Y22" s="26">
        <v>0.72222222222222221</v>
      </c>
      <c r="Z22" s="12" t="s">
        <v>450</v>
      </c>
      <c r="AA22" s="12" t="s">
        <v>451</v>
      </c>
      <c r="AB22" s="12" t="s">
        <v>456</v>
      </c>
      <c r="AC22" s="85">
        <v>537740980</v>
      </c>
      <c r="AD22" s="85" t="b">
        <v>1</v>
      </c>
      <c r="AE22" s="8">
        <v>156</v>
      </c>
      <c r="AF22" s="8" t="b">
        <v>1</v>
      </c>
      <c r="AG22" s="10" t="b">
        <v>0</v>
      </c>
      <c r="AH22" s="11"/>
      <c r="AI22" s="86" t="b">
        <v>0</v>
      </c>
      <c r="AJ22" s="17">
        <v>129</v>
      </c>
      <c r="AK22" s="11" t="s">
        <v>340</v>
      </c>
      <c r="AL22" s="87" t="b">
        <v>1</v>
      </c>
      <c r="AM22" s="87" t="b">
        <v>1</v>
      </c>
      <c r="AN22" s="11" t="s">
        <v>338</v>
      </c>
      <c r="AO22" s="11" t="s">
        <v>348</v>
      </c>
      <c r="AP22" s="11" t="s">
        <v>341</v>
      </c>
      <c r="AQ22" s="11" t="s">
        <v>339</v>
      </c>
      <c r="AR22" s="11" t="s">
        <v>342</v>
      </c>
      <c r="AS22" s="11" t="s">
        <v>350</v>
      </c>
      <c r="AT22" s="11" t="s">
        <v>352</v>
      </c>
      <c r="AU22" s="11" t="s">
        <v>343</v>
      </c>
      <c r="AV22" s="18" t="s">
        <v>340</v>
      </c>
    </row>
    <row r="23" spans="1:48" x14ac:dyDescent="0.35">
      <c r="A23" s="8">
        <v>3190</v>
      </c>
      <c r="B23" s="8" t="b">
        <v>1</v>
      </c>
      <c r="C23" s="8" t="b">
        <v>0</v>
      </c>
      <c r="D23" s="8" t="b">
        <v>1</v>
      </c>
      <c r="E23" s="8" t="b">
        <v>1</v>
      </c>
      <c r="F23" s="8" t="b">
        <v>0</v>
      </c>
      <c r="G23" s="8">
        <v>0</v>
      </c>
      <c r="H23" s="8">
        <v>7</v>
      </c>
      <c r="I23" s="8">
        <v>5</v>
      </c>
      <c r="J23" s="8">
        <v>1</v>
      </c>
      <c r="K23" s="8" t="b">
        <v>1</v>
      </c>
      <c r="L23" s="8" t="b">
        <v>0</v>
      </c>
      <c r="M23" s="8" t="b">
        <v>0</v>
      </c>
      <c r="N23" s="8" t="b">
        <v>0</v>
      </c>
      <c r="O23" s="8" t="b">
        <v>0</v>
      </c>
      <c r="P23" s="8" t="b">
        <v>0</v>
      </c>
      <c r="Q23" s="8">
        <v>12</v>
      </c>
      <c r="R23" s="8"/>
      <c r="S23" s="19">
        <v>12</v>
      </c>
      <c r="T23" s="91"/>
      <c r="U23" s="8" t="s">
        <v>420</v>
      </c>
      <c r="V23" s="17">
        <v>6</v>
      </c>
      <c r="W23" s="17">
        <v>7</v>
      </c>
      <c r="X23" s="17">
        <v>150</v>
      </c>
      <c r="Y23" s="26">
        <v>0.72222222222222221</v>
      </c>
      <c r="Z23" s="12" t="s">
        <v>455</v>
      </c>
      <c r="AA23" s="12" t="s">
        <v>451</v>
      </c>
      <c r="AB23" s="12" t="s">
        <v>453</v>
      </c>
      <c r="AC23" s="85">
        <v>1389983395</v>
      </c>
      <c r="AD23" s="85" t="b">
        <v>1</v>
      </c>
      <c r="AE23" s="8"/>
      <c r="AF23" s="8" t="b">
        <v>1</v>
      </c>
      <c r="AG23" s="10" t="b">
        <v>0</v>
      </c>
      <c r="AH23" s="11"/>
      <c r="AI23" s="86" t="b">
        <v>0</v>
      </c>
      <c r="AJ23" s="17">
        <v>123</v>
      </c>
      <c r="AK23" s="11" t="s">
        <v>343</v>
      </c>
      <c r="AL23" s="87" t="b">
        <v>1</v>
      </c>
      <c r="AM23" s="87" t="b">
        <v>0</v>
      </c>
      <c r="AN23" s="11" t="s">
        <v>338</v>
      </c>
      <c r="AO23" s="11" t="s">
        <v>345</v>
      </c>
      <c r="AP23" s="11" t="s">
        <v>341</v>
      </c>
      <c r="AQ23" s="11" t="s">
        <v>339</v>
      </c>
      <c r="AR23" s="11" t="s">
        <v>347</v>
      </c>
      <c r="AS23" s="11" t="s">
        <v>350</v>
      </c>
      <c r="AT23" s="11" t="s">
        <v>352</v>
      </c>
      <c r="AU23" s="11" t="s">
        <v>343</v>
      </c>
      <c r="AV23" s="18" t="s">
        <v>340</v>
      </c>
    </row>
    <row r="24" spans="1:48" x14ac:dyDescent="0.35">
      <c r="A24" s="8">
        <v>144</v>
      </c>
      <c r="B24" s="8" t="b">
        <v>1</v>
      </c>
      <c r="C24" s="8" t="b">
        <v>0</v>
      </c>
      <c r="D24" s="8" t="b">
        <v>1</v>
      </c>
      <c r="E24" s="8" t="b">
        <v>1</v>
      </c>
      <c r="F24" s="8" t="b">
        <v>0</v>
      </c>
      <c r="G24" s="8">
        <v>0</v>
      </c>
      <c r="H24" s="8">
        <v>10</v>
      </c>
      <c r="I24" s="8">
        <v>2</v>
      </c>
      <c r="J24" s="8">
        <v>2</v>
      </c>
      <c r="K24" s="8" t="b">
        <v>1</v>
      </c>
      <c r="L24" s="8" t="b">
        <v>0</v>
      </c>
      <c r="M24" s="8" t="b">
        <v>0</v>
      </c>
      <c r="N24" s="8" t="b">
        <v>0</v>
      </c>
      <c r="O24" s="8" t="b">
        <v>0</v>
      </c>
      <c r="P24" s="8" t="b">
        <v>0</v>
      </c>
      <c r="Q24" s="8">
        <v>13</v>
      </c>
      <c r="R24" s="8"/>
      <c r="S24" s="19">
        <v>12</v>
      </c>
      <c r="T24" s="91"/>
      <c r="U24" s="8" t="s">
        <v>463</v>
      </c>
      <c r="V24" s="17">
        <v>7</v>
      </c>
      <c r="W24" s="17">
        <v>8</v>
      </c>
      <c r="X24" s="17">
        <v>150</v>
      </c>
      <c r="Y24" s="26">
        <v>0.71717171717171713</v>
      </c>
      <c r="Z24" s="12" t="s">
        <v>455</v>
      </c>
      <c r="AA24" s="12" t="s">
        <v>451</v>
      </c>
      <c r="AB24" s="12" t="s">
        <v>450</v>
      </c>
      <c r="AC24" s="85">
        <v>1299566858</v>
      </c>
      <c r="AD24" s="85" t="b">
        <v>1</v>
      </c>
      <c r="AE24" s="8">
        <v>202</v>
      </c>
      <c r="AF24" s="8" t="b">
        <v>1</v>
      </c>
      <c r="AG24" s="10" t="b">
        <v>0</v>
      </c>
      <c r="AH24" s="11"/>
      <c r="AI24" s="86" t="b">
        <v>0</v>
      </c>
      <c r="AJ24" s="17">
        <v>127</v>
      </c>
      <c r="AK24" s="11" t="s">
        <v>346</v>
      </c>
      <c r="AL24" s="87" t="b">
        <v>0</v>
      </c>
      <c r="AM24" s="87" t="b">
        <v>0</v>
      </c>
      <c r="AN24" s="11" t="s">
        <v>338</v>
      </c>
      <c r="AO24" s="11" t="s">
        <v>348</v>
      </c>
      <c r="AP24" s="11" t="s">
        <v>341</v>
      </c>
      <c r="AQ24" s="11" t="s">
        <v>339</v>
      </c>
      <c r="AR24" s="11" t="s">
        <v>347</v>
      </c>
      <c r="AS24" s="11" t="s">
        <v>350</v>
      </c>
      <c r="AT24" s="11" t="s">
        <v>352</v>
      </c>
      <c r="AU24" s="11" t="s">
        <v>343</v>
      </c>
      <c r="AV24" s="18" t="s">
        <v>340</v>
      </c>
    </row>
    <row r="25" spans="1:48" s="9" customFormat="1" x14ac:dyDescent="0.35">
      <c r="A25" s="8">
        <v>48</v>
      </c>
      <c r="B25" s="8" t="b">
        <v>1</v>
      </c>
      <c r="C25" s="8" t="b">
        <v>0</v>
      </c>
      <c r="D25" s="8" t="b">
        <v>1</v>
      </c>
      <c r="E25" s="8" t="b">
        <v>1</v>
      </c>
      <c r="F25" s="8" t="b">
        <v>0</v>
      </c>
      <c r="G25" s="8">
        <v>0</v>
      </c>
      <c r="H25" s="8">
        <v>10</v>
      </c>
      <c r="I25" s="8">
        <v>2</v>
      </c>
      <c r="J25" s="8">
        <v>3</v>
      </c>
      <c r="K25" s="8" t="b">
        <v>1</v>
      </c>
      <c r="L25" s="8" t="b">
        <v>0</v>
      </c>
      <c r="M25" s="8" t="b">
        <v>0</v>
      </c>
      <c r="N25" s="8" t="b">
        <v>0</v>
      </c>
      <c r="O25" s="8" t="b">
        <v>0</v>
      </c>
      <c r="P25" s="8" t="b">
        <v>0</v>
      </c>
      <c r="Q25" s="8">
        <v>14</v>
      </c>
      <c r="R25" s="8"/>
      <c r="S25" s="19">
        <v>12</v>
      </c>
      <c r="T25" s="91"/>
      <c r="U25" s="8" t="s">
        <v>464</v>
      </c>
      <c r="V25" s="17">
        <v>7</v>
      </c>
      <c r="W25" s="17">
        <v>9</v>
      </c>
      <c r="X25" s="17">
        <v>150</v>
      </c>
      <c r="Y25" s="26">
        <v>0.71212121212121215</v>
      </c>
      <c r="Z25" s="12" t="s">
        <v>455</v>
      </c>
      <c r="AA25" s="12" t="s">
        <v>451</v>
      </c>
      <c r="AB25" s="12" t="s">
        <v>456</v>
      </c>
      <c r="AC25" s="85">
        <v>889584749</v>
      </c>
      <c r="AD25" s="85" t="b">
        <v>1</v>
      </c>
      <c r="AE25" s="8">
        <v>175</v>
      </c>
      <c r="AF25" s="8" t="b">
        <v>1</v>
      </c>
      <c r="AG25" s="10" t="b">
        <v>0</v>
      </c>
      <c r="AH25" s="11"/>
      <c r="AI25" s="86" t="b">
        <v>0</v>
      </c>
      <c r="AJ25" s="17">
        <v>129</v>
      </c>
      <c r="AK25" s="11" t="s">
        <v>343</v>
      </c>
      <c r="AL25" s="87" t="b">
        <v>0</v>
      </c>
      <c r="AM25" s="87" t="b">
        <v>0</v>
      </c>
      <c r="AN25" s="11" t="s">
        <v>338</v>
      </c>
      <c r="AO25" s="11" t="s">
        <v>348</v>
      </c>
      <c r="AP25" s="11" t="s">
        <v>341</v>
      </c>
      <c r="AQ25" s="11" t="s">
        <v>339</v>
      </c>
      <c r="AR25" s="11" t="s">
        <v>347</v>
      </c>
      <c r="AS25" s="11" t="s">
        <v>350</v>
      </c>
      <c r="AT25" s="11" t="s">
        <v>352</v>
      </c>
      <c r="AU25" s="11" t="s">
        <v>346</v>
      </c>
      <c r="AV25" s="18" t="s">
        <v>340</v>
      </c>
    </row>
    <row r="26" spans="1:48" s="9" customFormat="1" x14ac:dyDescent="0.35">
      <c r="A26" s="8">
        <v>152</v>
      </c>
      <c r="B26" s="8" t="b">
        <v>1</v>
      </c>
      <c r="C26" s="8" t="b">
        <v>0</v>
      </c>
      <c r="D26" s="8" t="b">
        <v>1</v>
      </c>
      <c r="E26" s="8" t="b">
        <v>1</v>
      </c>
      <c r="F26" s="8" t="b">
        <v>0</v>
      </c>
      <c r="G26" s="8">
        <v>0</v>
      </c>
      <c r="H26" s="8">
        <v>10</v>
      </c>
      <c r="I26" s="8">
        <v>2</v>
      </c>
      <c r="J26" s="8">
        <v>4</v>
      </c>
      <c r="K26" s="8" t="b">
        <v>1</v>
      </c>
      <c r="L26" s="8" t="b">
        <v>0</v>
      </c>
      <c r="M26" s="8" t="b">
        <v>0</v>
      </c>
      <c r="N26" s="8" t="b">
        <v>0</v>
      </c>
      <c r="O26" s="8" t="b">
        <v>0</v>
      </c>
      <c r="P26" s="8" t="b">
        <v>0</v>
      </c>
      <c r="Q26" s="8">
        <v>15</v>
      </c>
      <c r="R26" s="8"/>
      <c r="S26" s="19">
        <v>12</v>
      </c>
      <c r="T26" s="91"/>
      <c r="U26" s="8" t="s">
        <v>404</v>
      </c>
      <c r="V26" s="17">
        <v>7</v>
      </c>
      <c r="W26" s="17">
        <v>7</v>
      </c>
      <c r="X26" s="17">
        <v>150</v>
      </c>
      <c r="Y26" s="26">
        <v>0.72222222222222221</v>
      </c>
      <c r="Z26" s="12" t="s">
        <v>455</v>
      </c>
      <c r="AA26" s="12" t="s">
        <v>460</v>
      </c>
      <c r="AB26" s="12" t="s">
        <v>450</v>
      </c>
      <c r="AC26" s="85">
        <v>400165010</v>
      </c>
      <c r="AD26" s="85" t="b">
        <v>1</v>
      </c>
      <c r="AE26" s="8">
        <v>160</v>
      </c>
      <c r="AF26" s="8" t="b">
        <v>1</v>
      </c>
      <c r="AG26" s="10" t="b">
        <v>1</v>
      </c>
      <c r="AH26" s="11" t="s">
        <v>341</v>
      </c>
      <c r="AI26" s="86" t="b">
        <v>1</v>
      </c>
      <c r="AJ26" s="17">
        <v>134</v>
      </c>
      <c r="AK26" s="11" t="s">
        <v>341</v>
      </c>
      <c r="AL26" s="87" t="b">
        <v>1</v>
      </c>
      <c r="AM26" s="87" t="b">
        <v>1</v>
      </c>
      <c r="AN26" s="11" t="s">
        <v>338</v>
      </c>
      <c r="AO26" s="11" t="s">
        <v>348</v>
      </c>
      <c r="AP26" s="11" t="s">
        <v>341</v>
      </c>
      <c r="AQ26" s="11" t="s">
        <v>339</v>
      </c>
      <c r="AR26" s="11" t="s">
        <v>347</v>
      </c>
      <c r="AS26" s="11" t="s">
        <v>350</v>
      </c>
      <c r="AT26" s="11" t="s">
        <v>352</v>
      </c>
      <c r="AU26" s="11" t="s">
        <v>346</v>
      </c>
      <c r="AV26" s="18" t="s">
        <v>340</v>
      </c>
    </row>
    <row r="27" spans="1:48" x14ac:dyDescent="0.35">
      <c r="A27" s="8">
        <v>3214</v>
      </c>
      <c r="B27" s="8" t="b">
        <v>1</v>
      </c>
      <c r="C27" s="8" t="b">
        <v>0</v>
      </c>
      <c r="D27" s="8" t="b">
        <v>1</v>
      </c>
      <c r="E27" s="8" t="b">
        <v>1</v>
      </c>
      <c r="F27" s="8" t="b">
        <v>0</v>
      </c>
      <c r="G27" s="8">
        <v>0</v>
      </c>
      <c r="H27" s="8">
        <v>10</v>
      </c>
      <c r="I27" s="8">
        <v>2</v>
      </c>
      <c r="J27" s="8">
        <v>5</v>
      </c>
      <c r="K27" s="8" t="b">
        <v>1</v>
      </c>
      <c r="L27" s="8" t="b">
        <v>0</v>
      </c>
      <c r="M27" s="8" t="b">
        <v>0</v>
      </c>
      <c r="N27" s="8" t="b">
        <v>0</v>
      </c>
      <c r="O27" s="8" t="b">
        <v>0</v>
      </c>
      <c r="P27" s="8" t="b">
        <v>0</v>
      </c>
      <c r="Q27" s="8">
        <v>16</v>
      </c>
      <c r="R27" s="8"/>
      <c r="S27" s="19">
        <v>12</v>
      </c>
      <c r="T27" s="91"/>
      <c r="U27" s="8" t="s">
        <v>465</v>
      </c>
      <c r="V27" s="17">
        <v>7</v>
      </c>
      <c r="W27" s="17">
        <v>7</v>
      </c>
      <c r="X27" s="17">
        <v>150</v>
      </c>
      <c r="Y27" s="26">
        <v>0.72222222222222221</v>
      </c>
      <c r="Z27" s="12" t="s">
        <v>455</v>
      </c>
      <c r="AA27" s="12" t="s">
        <v>460</v>
      </c>
      <c r="AB27" s="12" t="s">
        <v>453</v>
      </c>
      <c r="AC27" s="85">
        <v>9469780</v>
      </c>
      <c r="AD27" s="85" t="b">
        <v>1</v>
      </c>
      <c r="AE27" s="8">
        <v>211</v>
      </c>
      <c r="AF27" s="8" t="b">
        <v>1</v>
      </c>
      <c r="AG27" s="10" t="b">
        <v>0</v>
      </c>
      <c r="AH27" s="11"/>
      <c r="AI27" s="86" t="b">
        <v>0</v>
      </c>
      <c r="AJ27" s="17">
        <v>130</v>
      </c>
      <c r="AK27" s="11" t="s">
        <v>347</v>
      </c>
      <c r="AL27" s="87" t="b">
        <v>1</v>
      </c>
      <c r="AM27" s="87" t="b">
        <v>0</v>
      </c>
      <c r="AN27" s="11" t="s">
        <v>338</v>
      </c>
      <c r="AO27" s="11" t="s">
        <v>348</v>
      </c>
      <c r="AP27" s="11" t="s">
        <v>341</v>
      </c>
      <c r="AQ27" s="11" t="s">
        <v>339</v>
      </c>
      <c r="AR27" s="11" t="s">
        <v>347</v>
      </c>
      <c r="AS27" s="11" t="s">
        <v>350</v>
      </c>
      <c r="AT27" s="11" t="s">
        <v>352</v>
      </c>
      <c r="AU27" s="11" t="s">
        <v>343</v>
      </c>
      <c r="AV27" s="18" t="s">
        <v>340</v>
      </c>
    </row>
    <row r="28" spans="1:48" s="9" customFormat="1" x14ac:dyDescent="0.35">
      <c r="A28" s="8">
        <v>17</v>
      </c>
      <c r="B28" s="8" t="b">
        <v>1</v>
      </c>
      <c r="C28" s="8" t="b">
        <v>0</v>
      </c>
      <c r="D28" s="8" t="b">
        <v>1</v>
      </c>
      <c r="E28" s="8" t="b">
        <v>0</v>
      </c>
      <c r="F28" s="8" t="b">
        <v>1</v>
      </c>
      <c r="G28" s="8">
        <v>0</v>
      </c>
      <c r="H28" s="8">
        <v>80</v>
      </c>
      <c r="I28" s="8">
        <v>-63</v>
      </c>
      <c r="J28" s="8">
        <v>1</v>
      </c>
      <c r="K28" s="8" t="b">
        <v>0</v>
      </c>
      <c r="L28" s="8" t="b">
        <v>0</v>
      </c>
      <c r="M28" s="8" t="b">
        <v>0</v>
      </c>
      <c r="N28" s="8" t="b">
        <v>0</v>
      </c>
      <c r="O28" s="8" t="b">
        <v>0</v>
      </c>
      <c r="P28" s="8" t="b">
        <v>0</v>
      </c>
      <c r="Q28" s="8">
        <v>17</v>
      </c>
      <c r="R28" s="8"/>
      <c r="S28" s="19">
        <v>17</v>
      </c>
      <c r="T28" s="91" t="s">
        <v>435</v>
      </c>
      <c r="U28" s="8" t="s">
        <v>466</v>
      </c>
      <c r="V28" s="17">
        <v>7</v>
      </c>
      <c r="W28" s="17">
        <v>7</v>
      </c>
      <c r="X28" s="17">
        <v>149</v>
      </c>
      <c r="Y28" s="26">
        <v>0.71717171717171713</v>
      </c>
      <c r="Z28" s="12" t="s">
        <v>455</v>
      </c>
      <c r="AA28" s="12" t="s">
        <v>460</v>
      </c>
      <c r="AB28" s="12" t="s">
        <v>456</v>
      </c>
      <c r="AC28" s="85">
        <v>1936233102</v>
      </c>
      <c r="AD28" s="85" t="b">
        <v>1</v>
      </c>
      <c r="AE28" s="8">
        <v>151</v>
      </c>
      <c r="AF28" s="8" t="b">
        <v>1</v>
      </c>
      <c r="AG28" s="10" t="b">
        <v>0</v>
      </c>
      <c r="AH28" s="11"/>
      <c r="AI28" s="86" t="b">
        <v>0</v>
      </c>
      <c r="AJ28" s="17">
        <v>131</v>
      </c>
      <c r="AK28" s="11"/>
      <c r="AL28" s="87" t="b">
        <v>0</v>
      </c>
      <c r="AM28" s="87" t="b">
        <v>0</v>
      </c>
      <c r="AN28" s="11" t="s">
        <v>338</v>
      </c>
      <c r="AO28" s="11" t="s">
        <v>348</v>
      </c>
      <c r="AP28" s="11" t="s">
        <v>341</v>
      </c>
      <c r="AQ28" s="11" t="s">
        <v>339</v>
      </c>
      <c r="AR28" s="11" t="s">
        <v>347</v>
      </c>
      <c r="AS28" s="11" t="s">
        <v>350</v>
      </c>
      <c r="AT28" s="11" t="s">
        <v>352</v>
      </c>
      <c r="AU28" s="11" t="s">
        <v>343</v>
      </c>
      <c r="AV28" s="18" t="s">
        <v>340</v>
      </c>
    </row>
    <row r="29" spans="1:48" x14ac:dyDescent="0.35">
      <c r="A29" s="8">
        <v>46</v>
      </c>
      <c r="B29" s="8" t="b">
        <v>1</v>
      </c>
      <c r="C29" s="8" t="b">
        <v>0</v>
      </c>
      <c r="D29" s="8" t="b">
        <v>1</v>
      </c>
      <c r="E29" s="8" t="b">
        <v>1</v>
      </c>
      <c r="F29" s="8" t="b">
        <v>0</v>
      </c>
      <c r="G29" s="8">
        <v>0</v>
      </c>
      <c r="H29" s="8">
        <v>10</v>
      </c>
      <c r="I29" s="8">
        <v>7</v>
      </c>
      <c r="J29" s="8">
        <v>2</v>
      </c>
      <c r="K29" s="8" t="b">
        <v>0</v>
      </c>
      <c r="L29" s="8" t="b">
        <v>0</v>
      </c>
      <c r="M29" s="8" t="b">
        <v>0</v>
      </c>
      <c r="N29" s="8" t="b">
        <v>0</v>
      </c>
      <c r="O29" s="8" t="b">
        <v>0</v>
      </c>
      <c r="P29" s="8" t="b">
        <v>0</v>
      </c>
      <c r="Q29" s="8">
        <v>18</v>
      </c>
      <c r="R29" s="8"/>
      <c r="S29" s="19">
        <v>17</v>
      </c>
      <c r="T29" s="91"/>
      <c r="U29" s="8" t="s">
        <v>467</v>
      </c>
      <c r="V29" s="17">
        <v>6</v>
      </c>
      <c r="W29" s="17">
        <v>6</v>
      </c>
      <c r="X29" s="17">
        <v>149</v>
      </c>
      <c r="Y29" s="26">
        <v>0.72222222222222221</v>
      </c>
      <c r="Z29" s="12" t="s">
        <v>450</v>
      </c>
      <c r="AA29" s="12" t="s">
        <v>460</v>
      </c>
      <c r="AB29" s="12" t="s">
        <v>450</v>
      </c>
      <c r="AC29" s="85">
        <v>1742232868</v>
      </c>
      <c r="AD29" s="85" t="b">
        <v>1</v>
      </c>
      <c r="AE29" s="8"/>
      <c r="AF29" s="8" t="b">
        <v>1</v>
      </c>
      <c r="AG29" s="10" t="b">
        <v>0</v>
      </c>
      <c r="AH29" s="11"/>
      <c r="AI29" s="86" t="b">
        <v>0</v>
      </c>
      <c r="AJ29" s="17">
        <v>116</v>
      </c>
      <c r="AK29" s="11" t="s">
        <v>342</v>
      </c>
      <c r="AL29" s="87" t="b">
        <v>1</v>
      </c>
      <c r="AM29" s="87" t="b">
        <v>0</v>
      </c>
      <c r="AN29" s="11" t="s">
        <v>338</v>
      </c>
      <c r="AO29" s="11" t="s">
        <v>348</v>
      </c>
      <c r="AP29" s="11" t="s">
        <v>341</v>
      </c>
      <c r="AQ29" s="11" t="s">
        <v>339</v>
      </c>
      <c r="AR29" s="11" t="s">
        <v>342</v>
      </c>
      <c r="AS29" s="11" t="s">
        <v>336</v>
      </c>
      <c r="AT29" s="11" t="s">
        <v>352</v>
      </c>
      <c r="AU29" s="11" t="s">
        <v>343</v>
      </c>
      <c r="AV29" s="18" t="s">
        <v>340</v>
      </c>
    </row>
    <row r="30" spans="1:48" x14ac:dyDescent="0.35">
      <c r="A30" s="8">
        <v>98</v>
      </c>
      <c r="B30" s="8" t="b">
        <v>1</v>
      </c>
      <c r="C30" s="8" t="b">
        <v>0</v>
      </c>
      <c r="D30" s="8" t="b">
        <v>1</v>
      </c>
      <c r="E30" s="8" t="b">
        <v>1</v>
      </c>
      <c r="F30" s="8" t="b">
        <v>0</v>
      </c>
      <c r="G30" s="8">
        <v>0</v>
      </c>
      <c r="H30" s="8">
        <v>16</v>
      </c>
      <c r="I30" s="8">
        <v>1</v>
      </c>
      <c r="J30" s="8">
        <v>3</v>
      </c>
      <c r="K30" s="8" t="b">
        <v>0</v>
      </c>
      <c r="L30" s="8" t="b">
        <v>0</v>
      </c>
      <c r="M30" s="8" t="b">
        <v>0</v>
      </c>
      <c r="N30" s="8" t="b">
        <v>0</v>
      </c>
      <c r="O30" s="8" t="b">
        <v>0</v>
      </c>
      <c r="P30" s="8" t="b">
        <v>0</v>
      </c>
      <c r="Q30" s="8">
        <v>19</v>
      </c>
      <c r="R30" s="8"/>
      <c r="S30" s="19">
        <v>17</v>
      </c>
      <c r="T30" s="91"/>
      <c r="U30" s="8" t="s">
        <v>395</v>
      </c>
      <c r="V30" s="17">
        <v>7</v>
      </c>
      <c r="W30" s="17">
        <v>8</v>
      </c>
      <c r="X30" s="17">
        <v>149</v>
      </c>
      <c r="Y30" s="26">
        <v>0.71212121212121215</v>
      </c>
      <c r="Z30" s="12" t="s">
        <v>455</v>
      </c>
      <c r="AA30" s="12" t="s">
        <v>460</v>
      </c>
      <c r="AB30" s="12" t="s">
        <v>456</v>
      </c>
      <c r="AC30" s="85">
        <v>1443039485</v>
      </c>
      <c r="AD30" s="85" t="b">
        <v>1</v>
      </c>
      <c r="AE30" s="8">
        <v>167</v>
      </c>
      <c r="AF30" s="8" t="b">
        <v>1</v>
      </c>
      <c r="AG30" s="10" t="b">
        <v>1</v>
      </c>
      <c r="AH30" s="11" t="s">
        <v>348</v>
      </c>
      <c r="AI30" s="86" t="b">
        <v>1</v>
      </c>
      <c r="AJ30" s="17">
        <v>129</v>
      </c>
      <c r="AK30" s="11" t="s">
        <v>345</v>
      </c>
      <c r="AL30" s="87" t="b">
        <v>0</v>
      </c>
      <c r="AM30" s="87" t="b">
        <v>0</v>
      </c>
      <c r="AN30" s="11" t="s">
        <v>338</v>
      </c>
      <c r="AO30" s="11" t="s">
        <v>348</v>
      </c>
      <c r="AP30" s="11" t="s">
        <v>341</v>
      </c>
      <c r="AQ30" s="11" t="s">
        <v>339</v>
      </c>
      <c r="AR30" s="11" t="s">
        <v>347</v>
      </c>
      <c r="AS30" s="11" t="s">
        <v>350</v>
      </c>
      <c r="AT30" s="11" t="s">
        <v>352</v>
      </c>
      <c r="AU30" s="11" t="s">
        <v>343</v>
      </c>
      <c r="AV30" s="18" t="s">
        <v>340</v>
      </c>
    </row>
    <row r="31" spans="1:48" x14ac:dyDescent="0.35">
      <c r="A31" s="8">
        <v>256</v>
      </c>
      <c r="B31" s="8" t="b">
        <v>1</v>
      </c>
      <c r="C31" s="8" t="b">
        <v>0</v>
      </c>
      <c r="D31" s="8" t="b">
        <v>1</v>
      </c>
      <c r="E31" s="8" t="b">
        <v>1</v>
      </c>
      <c r="F31" s="8" t="b">
        <v>0</v>
      </c>
      <c r="G31" s="8">
        <v>0</v>
      </c>
      <c r="H31" s="8">
        <v>10</v>
      </c>
      <c r="I31" s="8">
        <v>7</v>
      </c>
      <c r="J31" s="8">
        <v>4</v>
      </c>
      <c r="K31" s="8" t="b">
        <v>0</v>
      </c>
      <c r="L31" s="8" t="b">
        <v>0</v>
      </c>
      <c r="M31" s="8" t="b">
        <v>0</v>
      </c>
      <c r="N31" s="8" t="b">
        <v>0</v>
      </c>
      <c r="O31" s="8" t="b">
        <v>0</v>
      </c>
      <c r="P31" s="8" t="b">
        <v>0</v>
      </c>
      <c r="Q31" s="8">
        <v>20</v>
      </c>
      <c r="R31" s="8"/>
      <c r="S31" s="19">
        <v>17</v>
      </c>
      <c r="T31" s="91"/>
      <c r="U31" s="8" t="s">
        <v>468</v>
      </c>
      <c r="V31" s="17">
        <v>6</v>
      </c>
      <c r="W31" s="17">
        <v>8</v>
      </c>
      <c r="X31" s="17">
        <v>149</v>
      </c>
      <c r="Y31" s="26">
        <v>0.71212121212121215</v>
      </c>
      <c r="Z31" s="12" t="s">
        <v>455</v>
      </c>
      <c r="AA31" s="12" t="s">
        <v>451</v>
      </c>
      <c r="AB31" s="12" t="s">
        <v>450</v>
      </c>
      <c r="AC31" s="85">
        <v>1281627373</v>
      </c>
      <c r="AD31" s="85" t="b">
        <v>1</v>
      </c>
      <c r="AE31" s="8"/>
      <c r="AF31" s="8" t="b">
        <v>1</v>
      </c>
      <c r="AG31" s="10" t="b">
        <v>0</v>
      </c>
      <c r="AH31" s="11"/>
      <c r="AI31" s="86" t="b">
        <v>0</v>
      </c>
      <c r="AJ31" s="17">
        <v>136</v>
      </c>
      <c r="AK31" s="11" t="s">
        <v>348</v>
      </c>
      <c r="AL31" s="87" t="b">
        <v>1</v>
      </c>
      <c r="AM31" s="87" t="b">
        <v>1</v>
      </c>
      <c r="AN31" s="11" t="s">
        <v>338</v>
      </c>
      <c r="AO31" s="11" t="s">
        <v>348</v>
      </c>
      <c r="AP31" s="11" t="s">
        <v>349</v>
      </c>
      <c r="AQ31" s="11" t="s">
        <v>339</v>
      </c>
      <c r="AR31" s="11" t="s">
        <v>347</v>
      </c>
      <c r="AS31" s="11" t="s">
        <v>350</v>
      </c>
      <c r="AT31" s="11" t="s">
        <v>352</v>
      </c>
      <c r="AU31" s="11" t="s">
        <v>343</v>
      </c>
      <c r="AV31" s="18" t="s">
        <v>340</v>
      </c>
    </row>
    <row r="32" spans="1:48" x14ac:dyDescent="0.35">
      <c r="A32" s="8">
        <v>131</v>
      </c>
      <c r="B32" s="8" t="b">
        <v>1</v>
      </c>
      <c r="C32" s="8" t="b">
        <v>0</v>
      </c>
      <c r="D32" s="8" t="b">
        <v>1</v>
      </c>
      <c r="E32" s="8" t="b">
        <v>1</v>
      </c>
      <c r="F32" s="8" t="b">
        <v>0</v>
      </c>
      <c r="G32" s="8">
        <v>0</v>
      </c>
      <c r="H32" s="8">
        <v>16</v>
      </c>
      <c r="I32" s="8">
        <v>1</v>
      </c>
      <c r="J32" s="8">
        <v>5</v>
      </c>
      <c r="K32" s="8" t="b">
        <v>0</v>
      </c>
      <c r="L32" s="8" t="b">
        <v>0</v>
      </c>
      <c r="M32" s="8" t="b">
        <v>0</v>
      </c>
      <c r="N32" s="8" t="b">
        <v>0</v>
      </c>
      <c r="O32" s="8" t="b">
        <v>0</v>
      </c>
      <c r="P32" s="8" t="b">
        <v>0</v>
      </c>
      <c r="Q32" s="8">
        <v>21</v>
      </c>
      <c r="R32" s="8"/>
      <c r="S32" s="19">
        <v>17</v>
      </c>
      <c r="T32" s="91"/>
      <c r="U32" s="8" t="s">
        <v>394</v>
      </c>
      <c r="V32" s="17">
        <v>7</v>
      </c>
      <c r="W32" s="17">
        <v>8</v>
      </c>
      <c r="X32" s="17">
        <v>149</v>
      </c>
      <c r="Y32" s="26">
        <v>0.71212121212121215</v>
      </c>
      <c r="Z32" s="12" t="s">
        <v>455</v>
      </c>
      <c r="AA32" s="12" t="s">
        <v>460</v>
      </c>
      <c r="AB32" s="12" t="s">
        <v>456</v>
      </c>
      <c r="AC32" s="85">
        <v>1280151845</v>
      </c>
      <c r="AD32" s="85" t="b">
        <v>1</v>
      </c>
      <c r="AE32" s="8">
        <v>170</v>
      </c>
      <c r="AF32" s="8" t="b">
        <v>1</v>
      </c>
      <c r="AG32" s="10" t="b">
        <v>1</v>
      </c>
      <c r="AH32" s="11" t="s">
        <v>350</v>
      </c>
      <c r="AI32" s="86" t="b">
        <v>1</v>
      </c>
      <c r="AJ32" s="17">
        <v>132</v>
      </c>
      <c r="AK32" s="11" t="s">
        <v>340</v>
      </c>
      <c r="AL32" s="87" t="b">
        <v>1</v>
      </c>
      <c r="AM32" s="87" t="b">
        <v>1</v>
      </c>
      <c r="AN32" s="11" t="s">
        <v>338</v>
      </c>
      <c r="AO32" s="11" t="s">
        <v>348</v>
      </c>
      <c r="AP32" s="11" t="s">
        <v>341</v>
      </c>
      <c r="AQ32" s="11" t="s">
        <v>339</v>
      </c>
      <c r="AR32" s="11" t="s">
        <v>347</v>
      </c>
      <c r="AS32" s="11" t="s">
        <v>350</v>
      </c>
      <c r="AT32" s="11" t="s">
        <v>352</v>
      </c>
      <c r="AU32" s="11" t="s">
        <v>343</v>
      </c>
      <c r="AV32" s="18" t="s">
        <v>340</v>
      </c>
    </row>
    <row r="33" spans="1:48" s="9" customFormat="1" x14ac:dyDescent="0.35">
      <c r="A33" s="8">
        <v>322</v>
      </c>
      <c r="B33" s="8" t="b">
        <v>1</v>
      </c>
      <c r="C33" s="8" t="b">
        <v>0</v>
      </c>
      <c r="D33" s="8" t="b">
        <v>1</v>
      </c>
      <c r="E33" s="8" t="b">
        <v>1</v>
      </c>
      <c r="F33" s="8" t="b">
        <v>0</v>
      </c>
      <c r="G33" s="8">
        <v>0</v>
      </c>
      <c r="H33" s="8">
        <v>16</v>
      </c>
      <c r="I33" s="8">
        <v>1</v>
      </c>
      <c r="J33" s="8">
        <v>1</v>
      </c>
      <c r="K33" s="8" t="b">
        <v>1</v>
      </c>
      <c r="L33" s="8" t="b">
        <v>0</v>
      </c>
      <c r="M33" s="8" t="b">
        <v>0</v>
      </c>
      <c r="N33" s="8" t="b">
        <v>0</v>
      </c>
      <c r="O33" s="8" t="b">
        <v>0</v>
      </c>
      <c r="P33" s="8" t="b">
        <v>0</v>
      </c>
      <c r="Q33" s="8">
        <v>22</v>
      </c>
      <c r="R33" s="8"/>
      <c r="S33" s="19">
        <v>17</v>
      </c>
      <c r="T33" s="91"/>
      <c r="U33" s="8" t="s">
        <v>391</v>
      </c>
      <c r="V33" s="17">
        <v>7</v>
      </c>
      <c r="W33" s="17">
        <v>7</v>
      </c>
      <c r="X33" s="17">
        <v>149</v>
      </c>
      <c r="Y33" s="26">
        <v>0.71717171717171713</v>
      </c>
      <c r="Z33" s="12" t="s">
        <v>455</v>
      </c>
      <c r="AA33" s="12" t="s">
        <v>460</v>
      </c>
      <c r="AB33" s="12" t="s">
        <v>450</v>
      </c>
      <c r="AC33" s="85">
        <v>910418250</v>
      </c>
      <c r="AD33" s="85" t="b">
        <v>1</v>
      </c>
      <c r="AE33" s="8">
        <v>186</v>
      </c>
      <c r="AF33" s="8" t="b">
        <v>1</v>
      </c>
      <c r="AG33" s="10" t="b">
        <v>1</v>
      </c>
      <c r="AH33" s="11" t="s">
        <v>340</v>
      </c>
      <c r="AI33" s="86" t="b">
        <v>1</v>
      </c>
      <c r="AJ33" s="17">
        <v>136</v>
      </c>
      <c r="AK33" s="11" t="s">
        <v>349</v>
      </c>
      <c r="AL33" s="87" t="b">
        <v>0</v>
      </c>
      <c r="AM33" s="87" t="b">
        <v>0</v>
      </c>
      <c r="AN33" s="11" t="s">
        <v>338</v>
      </c>
      <c r="AO33" s="11" t="s">
        <v>348</v>
      </c>
      <c r="AP33" s="11" t="s">
        <v>341</v>
      </c>
      <c r="AQ33" s="11" t="s">
        <v>339</v>
      </c>
      <c r="AR33" s="11" t="s">
        <v>347</v>
      </c>
      <c r="AS33" s="11" t="s">
        <v>350</v>
      </c>
      <c r="AT33" s="11" t="s">
        <v>352</v>
      </c>
      <c r="AU33" s="11" t="s">
        <v>346</v>
      </c>
      <c r="AV33" s="18" t="s">
        <v>340</v>
      </c>
    </row>
    <row r="34" spans="1:48" x14ac:dyDescent="0.35">
      <c r="A34" s="8">
        <v>78</v>
      </c>
      <c r="B34" s="8" t="b">
        <v>1</v>
      </c>
      <c r="C34" s="8" t="b">
        <v>0</v>
      </c>
      <c r="D34" s="8" t="b">
        <v>1</v>
      </c>
      <c r="E34" s="8" t="b">
        <v>1</v>
      </c>
      <c r="F34" s="8" t="b">
        <v>0</v>
      </c>
      <c r="G34" s="8">
        <v>0</v>
      </c>
      <c r="H34" s="8">
        <v>16</v>
      </c>
      <c r="I34" s="8">
        <v>1</v>
      </c>
      <c r="J34" s="8">
        <v>2</v>
      </c>
      <c r="K34" s="8" t="b">
        <v>1</v>
      </c>
      <c r="L34" s="8" t="b">
        <v>0</v>
      </c>
      <c r="M34" s="8" t="b">
        <v>0</v>
      </c>
      <c r="N34" s="8" t="b">
        <v>0</v>
      </c>
      <c r="O34" s="8" t="b">
        <v>0</v>
      </c>
      <c r="P34" s="8" t="b">
        <v>0</v>
      </c>
      <c r="Q34" s="8">
        <v>23</v>
      </c>
      <c r="R34" s="8"/>
      <c r="S34" s="19">
        <v>17</v>
      </c>
      <c r="T34" s="91"/>
      <c r="U34" s="8" t="s">
        <v>421</v>
      </c>
      <c r="V34" s="17">
        <v>7</v>
      </c>
      <c r="W34" s="17">
        <v>8</v>
      </c>
      <c r="X34" s="17">
        <v>149</v>
      </c>
      <c r="Y34" s="26">
        <v>0.71212121212121215</v>
      </c>
      <c r="Z34" s="12" t="s">
        <v>455</v>
      </c>
      <c r="AA34" s="12" t="s">
        <v>451</v>
      </c>
      <c r="AB34" s="12" t="s">
        <v>456</v>
      </c>
      <c r="AC34" s="85">
        <v>386182145</v>
      </c>
      <c r="AD34" s="85" t="b">
        <v>1</v>
      </c>
      <c r="AE34" s="8">
        <v>179</v>
      </c>
      <c r="AF34" s="8" t="b">
        <v>1</v>
      </c>
      <c r="AG34" s="10" t="b">
        <v>0</v>
      </c>
      <c r="AH34" s="11"/>
      <c r="AI34" s="86" t="b">
        <v>0</v>
      </c>
      <c r="AJ34" s="17">
        <v>133</v>
      </c>
      <c r="AK34" s="11" t="s">
        <v>349</v>
      </c>
      <c r="AL34" s="87" t="b">
        <v>0</v>
      </c>
      <c r="AM34" s="87" t="b">
        <v>0</v>
      </c>
      <c r="AN34" s="11" t="s">
        <v>338</v>
      </c>
      <c r="AO34" s="11" t="s">
        <v>348</v>
      </c>
      <c r="AP34" s="11" t="s">
        <v>341</v>
      </c>
      <c r="AQ34" s="11" t="s">
        <v>339</v>
      </c>
      <c r="AR34" s="11" t="s">
        <v>347</v>
      </c>
      <c r="AS34" s="11" t="s">
        <v>350</v>
      </c>
      <c r="AT34" s="11" t="s">
        <v>352</v>
      </c>
      <c r="AU34" s="11" t="s">
        <v>343</v>
      </c>
      <c r="AV34" s="18" t="s">
        <v>340</v>
      </c>
    </row>
    <row r="35" spans="1:48" x14ac:dyDescent="0.35">
      <c r="A35" s="8">
        <v>3206</v>
      </c>
      <c r="B35" s="8" t="b">
        <v>1</v>
      </c>
      <c r="C35" s="8" t="b">
        <v>0</v>
      </c>
      <c r="D35" s="8" t="b">
        <v>1</v>
      </c>
      <c r="E35" s="8" t="b">
        <v>1</v>
      </c>
      <c r="F35" s="8" t="b">
        <v>0</v>
      </c>
      <c r="G35" s="8">
        <v>0</v>
      </c>
      <c r="H35" s="8">
        <v>16</v>
      </c>
      <c r="I35" s="8">
        <v>1</v>
      </c>
      <c r="J35" s="8">
        <v>3</v>
      </c>
      <c r="K35" s="8" t="b">
        <v>1</v>
      </c>
      <c r="L35" s="8" t="b">
        <v>0</v>
      </c>
      <c r="M35" s="8" t="b">
        <v>0</v>
      </c>
      <c r="N35" s="8" t="b">
        <v>0</v>
      </c>
      <c r="O35" s="8" t="b">
        <v>0</v>
      </c>
      <c r="P35" s="8" t="b">
        <v>0</v>
      </c>
      <c r="Q35" s="8">
        <v>24</v>
      </c>
      <c r="R35" s="8"/>
      <c r="S35" s="19">
        <v>17</v>
      </c>
      <c r="T35" s="91"/>
      <c r="U35" s="8" t="s">
        <v>396</v>
      </c>
      <c r="V35" s="17">
        <v>7</v>
      </c>
      <c r="W35" s="17">
        <v>8</v>
      </c>
      <c r="X35" s="17">
        <v>149</v>
      </c>
      <c r="Y35" s="26">
        <v>0.71212121212121215</v>
      </c>
      <c r="Z35" s="12" t="s">
        <v>455</v>
      </c>
      <c r="AA35" s="12" t="s">
        <v>451</v>
      </c>
      <c r="AB35" s="12" t="s">
        <v>456</v>
      </c>
      <c r="AC35" s="85">
        <v>200438081</v>
      </c>
      <c r="AD35" s="85" t="b">
        <v>1</v>
      </c>
      <c r="AE35" s="8">
        <v>175</v>
      </c>
      <c r="AF35" s="8" t="b">
        <v>1</v>
      </c>
      <c r="AG35" s="10" t="b">
        <v>1</v>
      </c>
      <c r="AH35" s="11" t="s">
        <v>340</v>
      </c>
      <c r="AI35" s="86" t="b">
        <v>1</v>
      </c>
      <c r="AJ35" s="17">
        <v>124</v>
      </c>
      <c r="AK35" s="11" t="s">
        <v>338</v>
      </c>
      <c r="AL35" s="87" t="b">
        <v>1</v>
      </c>
      <c r="AM35" s="87" t="b">
        <v>1</v>
      </c>
      <c r="AN35" s="11" t="s">
        <v>338</v>
      </c>
      <c r="AO35" s="11" t="s">
        <v>348</v>
      </c>
      <c r="AP35" s="11" t="s">
        <v>341</v>
      </c>
      <c r="AQ35" s="11" t="s">
        <v>339</v>
      </c>
      <c r="AR35" s="11" t="s">
        <v>347</v>
      </c>
      <c r="AS35" s="11" t="s">
        <v>350</v>
      </c>
      <c r="AT35" s="11" t="s">
        <v>352</v>
      </c>
      <c r="AU35" s="11" t="s">
        <v>346</v>
      </c>
      <c r="AV35" s="18" t="s">
        <v>340</v>
      </c>
    </row>
    <row r="36" spans="1:48" s="9" customFormat="1" x14ac:dyDescent="0.35">
      <c r="A36" s="8">
        <v>1480</v>
      </c>
      <c r="B36" s="8" t="b">
        <v>1</v>
      </c>
      <c r="C36" s="8" t="b">
        <v>0</v>
      </c>
      <c r="D36" s="8" t="b">
        <v>1</v>
      </c>
      <c r="E36" s="8" t="b">
        <v>1</v>
      </c>
      <c r="F36" s="8" t="b">
        <v>0</v>
      </c>
      <c r="G36" s="8">
        <v>0</v>
      </c>
      <c r="H36" s="8">
        <v>16</v>
      </c>
      <c r="I36" s="8">
        <v>1</v>
      </c>
      <c r="J36" s="8">
        <v>4</v>
      </c>
      <c r="K36" s="8" t="b">
        <v>1</v>
      </c>
      <c r="L36" s="8" t="b">
        <v>0</v>
      </c>
      <c r="M36" s="8" t="b">
        <v>0</v>
      </c>
      <c r="N36" s="8" t="b">
        <v>0</v>
      </c>
      <c r="O36" s="8" t="b">
        <v>0</v>
      </c>
      <c r="P36" s="8" t="b">
        <v>0</v>
      </c>
      <c r="Q36" s="8">
        <v>25</v>
      </c>
      <c r="R36" s="8"/>
      <c r="S36" s="19">
        <v>17</v>
      </c>
      <c r="T36" s="91"/>
      <c r="U36" s="8" t="s">
        <v>423</v>
      </c>
      <c r="V36" s="17">
        <v>7</v>
      </c>
      <c r="W36" s="17">
        <v>8</v>
      </c>
      <c r="X36" s="17">
        <v>149</v>
      </c>
      <c r="Y36" s="26">
        <v>0.71212121212121215</v>
      </c>
      <c r="Z36" s="12" t="s">
        <v>455</v>
      </c>
      <c r="AA36" s="12" t="s">
        <v>460</v>
      </c>
      <c r="AB36" s="12" t="s">
        <v>450</v>
      </c>
      <c r="AC36" s="85">
        <v>89699251</v>
      </c>
      <c r="AD36" s="85" t="b">
        <v>1</v>
      </c>
      <c r="AE36" s="8">
        <v>188</v>
      </c>
      <c r="AF36" s="8" t="b">
        <v>1</v>
      </c>
      <c r="AG36" s="10" t="b">
        <v>0</v>
      </c>
      <c r="AH36" s="11"/>
      <c r="AI36" s="86" t="b">
        <v>0</v>
      </c>
      <c r="AJ36" s="17">
        <v>125</v>
      </c>
      <c r="AK36" s="11" t="s">
        <v>341</v>
      </c>
      <c r="AL36" s="87" t="b">
        <v>1</v>
      </c>
      <c r="AM36" s="87" t="b">
        <v>1</v>
      </c>
      <c r="AN36" s="11" t="s">
        <v>338</v>
      </c>
      <c r="AO36" s="11" t="s">
        <v>348</v>
      </c>
      <c r="AP36" s="11" t="s">
        <v>341</v>
      </c>
      <c r="AQ36" s="11" t="s">
        <v>339</v>
      </c>
      <c r="AR36" s="11" t="s">
        <v>347</v>
      </c>
      <c r="AS36" s="11" t="s">
        <v>350</v>
      </c>
      <c r="AT36" s="11" t="s">
        <v>352</v>
      </c>
      <c r="AU36" s="11" t="s">
        <v>343</v>
      </c>
      <c r="AV36" s="18" t="s">
        <v>340</v>
      </c>
    </row>
    <row r="37" spans="1:48" x14ac:dyDescent="0.35">
      <c r="A37" s="8">
        <v>183</v>
      </c>
      <c r="B37" s="8" t="b">
        <v>1</v>
      </c>
      <c r="C37" s="8" t="b">
        <v>0</v>
      </c>
      <c r="D37" s="8" t="b">
        <v>1</v>
      </c>
      <c r="E37" s="8" t="b">
        <v>1</v>
      </c>
      <c r="F37" s="8" t="b">
        <v>0</v>
      </c>
      <c r="G37" s="8">
        <v>0</v>
      </c>
      <c r="H37" s="8">
        <v>23</v>
      </c>
      <c r="I37" s="8">
        <v>3</v>
      </c>
      <c r="J37" s="8">
        <v>1</v>
      </c>
      <c r="K37" s="8" t="b">
        <v>0</v>
      </c>
      <c r="L37" s="8" t="b">
        <v>0</v>
      </c>
      <c r="M37" s="8" t="b">
        <v>0</v>
      </c>
      <c r="N37" s="8" t="b">
        <v>0</v>
      </c>
      <c r="O37" s="8" t="b">
        <v>0</v>
      </c>
      <c r="P37" s="8" t="b">
        <v>0</v>
      </c>
      <c r="Q37" s="8">
        <v>26</v>
      </c>
      <c r="R37" s="8"/>
      <c r="S37" s="19">
        <v>26</v>
      </c>
      <c r="T37" s="91"/>
      <c r="U37" s="8" t="s">
        <v>387</v>
      </c>
      <c r="V37" s="17">
        <v>7</v>
      </c>
      <c r="W37" s="17">
        <v>8</v>
      </c>
      <c r="X37" s="17">
        <v>148</v>
      </c>
      <c r="Y37" s="26">
        <v>0.70707070707070707</v>
      </c>
      <c r="Z37" s="12" t="s">
        <v>450</v>
      </c>
      <c r="AA37" s="12" t="s">
        <v>460</v>
      </c>
      <c r="AB37" s="12" t="s">
        <v>456</v>
      </c>
      <c r="AC37" s="85">
        <v>2128699765</v>
      </c>
      <c r="AD37" s="85" t="b">
        <v>1</v>
      </c>
      <c r="AE37" s="8">
        <v>187</v>
      </c>
      <c r="AF37" s="8" t="b">
        <v>1</v>
      </c>
      <c r="AG37" s="10" t="b">
        <v>1</v>
      </c>
      <c r="AH37" s="11" t="s">
        <v>341</v>
      </c>
      <c r="AI37" s="86" t="b">
        <v>1</v>
      </c>
      <c r="AJ37" s="17">
        <v>132</v>
      </c>
      <c r="AK37" s="11"/>
      <c r="AL37" s="87" t="b">
        <v>0</v>
      </c>
      <c r="AM37" s="87" t="b">
        <v>0</v>
      </c>
      <c r="AN37" s="11" t="s">
        <v>338</v>
      </c>
      <c r="AO37" s="11" t="s">
        <v>348</v>
      </c>
      <c r="AP37" s="11" t="s">
        <v>341</v>
      </c>
      <c r="AQ37" s="11" t="s">
        <v>339</v>
      </c>
      <c r="AR37" s="11" t="s">
        <v>347</v>
      </c>
      <c r="AS37" s="11" t="s">
        <v>350</v>
      </c>
      <c r="AT37" s="11" t="s">
        <v>352</v>
      </c>
      <c r="AU37" s="11" t="s">
        <v>343</v>
      </c>
      <c r="AV37" s="18" t="s">
        <v>340</v>
      </c>
    </row>
    <row r="38" spans="1:48" x14ac:dyDescent="0.35">
      <c r="A38" s="8">
        <v>228</v>
      </c>
      <c r="B38" s="8" t="b">
        <v>1</v>
      </c>
      <c r="C38" s="8" t="b">
        <v>0</v>
      </c>
      <c r="D38" s="8" t="b">
        <v>1</v>
      </c>
      <c r="E38" s="8" t="b">
        <v>1</v>
      </c>
      <c r="F38" s="8" t="b">
        <v>0</v>
      </c>
      <c r="G38" s="8">
        <v>0</v>
      </c>
      <c r="H38" s="8">
        <v>23</v>
      </c>
      <c r="I38" s="8">
        <v>3</v>
      </c>
      <c r="J38" s="8">
        <v>2</v>
      </c>
      <c r="K38" s="8" t="b">
        <v>0</v>
      </c>
      <c r="L38" s="8" t="b">
        <v>0</v>
      </c>
      <c r="M38" s="8" t="b">
        <v>0</v>
      </c>
      <c r="N38" s="8" t="b">
        <v>0</v>
      </c>
      <c r="O38" s="8" t="b">
        <v>0</v>
      </c>
      <c r="P38" s="8" t="b">
        <v>0</v>
      </c>
      <c r="Q38" s="8">
        <v>27</v>
      </c>
      <c r="R38" s="8"/>
      <c r="S38" s="19">
        <v>26</v>
      </c>
      <c r="T38" s="91"/>
      <c r="U38" s="8" t="s">
        <v>469</v>
      </c>
      <c r="V38" s="17">
        <v>7</v>
      </c>
      <c r="W38" s="17">
        <v>6</v>
      </c>
      <c r="X38" s="17">
        <v>148</v>
      </c>
      <c r="Y38" s="26">
        <v>0.71717171717171713</v>
      </c>
      <c r="Z38" s="12"/>
      <c r="AA38" s="12"/>
      <c r="AB38" s="12"/>
      <c r="AC38" s="85">
        <v>2057317076</v>
      </c>
      <c r="AD38" s="85" t="b">
        <v>1</v>
      </c>
      <c r="AE38" s="8">
        <v>149</v>
      </c>
      <c r="AF38" s="8" t="b">
        <v>1</v>
      </c>
      <c r="AG38" s="10" t="b">
        <v>0</v>
      </c>
      <c r="AH38" s="11"/>
      <c r="AI38" s="86" t="b">
        <v>0</v>
      </c>
      <c r="AJ38" s="17">
        <v>130</v>
      </c>
      <c r="AK38" s="11"/>
      <c r="AL38" s="87" t="b">
        <v>0</v>
      </c>
      <c r="AM38" s="87" t="b">
        <v>0</v>
      </c>
      <c r="AN38" s="11" t="s">
        <v>338</v>
      </c>
      <c r="AO38" s="11" t="s">
        <v>348</v>
      </c>
      <c r="AP38" s="11" t="s">
        <v>341</v>
      </c>
      <c r="AQ38" s="11" t="s">
        <v>339</v>
      </c>
      <c r="AR38" s="11" t="s">
        <v>347</v>
      </c>
      <c r="AS38" s="11" t="s">
        <v>350</v>
      </c>
      <c r="AT38" s="11" t="s">
        <v>352</v>
      </c>
      <c r="AU38" s="11" t="s">
        <v>343</v>
      </c>
      <c r="AV38" s="18" t="s">
        <v>340</v>
      </c>
    </row>
    <row r="39" spans="1:48" x14ac:dyDescent="0.35">
      <c r="A39" s="8">
        <v>110</v>
      </c>
      <c r="B39" s="8" t="b">
        <v>1</v>
      </c>
      <c r="C39" s="8" t="b">
        <v>0</v>
      </c>
      <c r="D39" s="8" t="b">
        <v>1</v>
      </c>
      <c r="E39" s="8" t="b">
        <v>1</v>
      </c>
      <c r="F39" s="8" t="b">
        <v>0</v>
      </c>
      <c r="G39" s="8">
        <v>0</v>
      </c>
      <c r="H39" s="8">
        <v>23</v>
      </c>
      <c r="I39" s="8">
        <v>3</v>
      </c>
      <c r="J39" s="8">
        <v>3</v>
      </c>
      <c r="K39" s="8" t="b">
        <v>0</v>
      </c>
      <c r="L39" s="8" t="b">
        <v>0</v>
      </c>
      <c r="M39" s="8" t="b">
        <v>0</v>
      </c>
      <c r="N39" s="8" t="b">
        <v>0</v>
      </c>
      <c r="O39" s="8" t="b">
        <v>0</v>
      </c>
      <c r="P39" s="8" t="b">
        <v>0</v>
      </c>
      <c r="Q39" s="8">
        <v>28</v>
      </c>
      <c r="R39" s="8"/>
      <c r="S39" s="19">
        <v>26</v>
      </c>
      <c r="T39" s="91"/>
      <c r="U39" s="8" t="s">
        <v>470</v>
      </c>
      <c r="V39" s="17">
        <v>7</v>
      </c>
      <c r="W39" s="17">
        <v>9</v>
      </c>
      <c r="X39" s="17">
        <v>148</v>
      </c>
      <c r="Y39" s="26">
        <v>0.70202020202020199</v>
      </c>
      <c r="Z39" s="12" t="s">
        <v>455</v>
      </c>
      <c r="AA39" s="12" t="s">
        <v>460</v>
      </c>
      <c r="AB39" s="12" t="s">
        <v>450</v>
      </c>
      <c r="AC39" s="85">
        <v>1812358278</v>
      </c>
      <c r="AD39" s="85" t="b">
        <v>1</v>
      </c>
      <c r="AE39" s="8">
        <v>196</v>
      </c>
      <c r="AF39" s="8" t="b">
        <v>1</v>
      </c>
      <c r="AG39" s="10" t="b">
        <v>0</v>
      </c>
      <c r="AH39" s="11"/>
      <c r="AI39" s="86" t="b">
        <v>0</v>
      </c>
      <c r="AJ39" s="17">
        <v>124</v>
      </c>
      <c r="AK39" s="11" t="s">
        <v>347</v>
      </c>
      <c r="AL39" s="87" t="b">
        <v>1</v>
      </c>
      <c r="AM39" s="87" t="b">
        <v>0</v>
      </c>
      <c r="AN39" s="11" t="s">
        <v>338</v>
      </c>
      <c r="AO39" s="11" t="s">
        <v>348</v>
      </c>
      <c r="AP39" s="11" t="s">
        <v>341</v>
      </c>
      <c r="AQ39" s="11" t="s">
        <v>339</v>
      </c>
      <c r="AR39" s="11" t="s">
        <v>347</v>
      </c>
      <c r="AS39" s="11" t="s">
        <v>350</v>
      </c>
      <c r="AT39" s="11" t="s">
        <v>352</v>
      </c>
      <c r="AU39" s="11" t="s">
        <v>343</v>
      </c>
      <c r="AV39" s="18" t="s">
        <v>340</v>
      </c>
    </row>
    <row r="40" spans="1:48" x14ac:dyDescent="0.35">
      <c r="A40" s="8">
        <v>66</v>
      </c>
      <c r="B40" s="8" t="b">
        <v>1</v>
      </c>
      <c r="C40" s="8" t="b">
        <v>0</v>
      </c>
      <c r="D40" s="8" t="b">
        <v>1</v>
      </c>
      <c r="E40" s="8" t="b">
        <v>1</v>
      </c>
      <c r="F40" s="8" t="b">
        <v>0</v>
      </c>
      <c r="G40" s="8">
        <v>0</v>
      </c>
      <c r="H40" s="8">
        <v>23</v>
      </c>
      <c r="I40" s="8">
        <v>3</v>
      </c>
      <c r="J40" s="8">
        <v>4</v>
      </c>
      <c r="K40" s="8" t="b">
        <v>0</v>
      </c>
      <c r="L40" s="8" t="b">
        <v>0</v>
      </c>
      <c r="M40" s="8" t="b">
        <v>0</v>
      </c>
      <c r="N40" s="8" t="b">
        <v>0</v>
      </c>
      <c r="O40" s="8" t="b">
        <v>0</v>
      </c>
      <c r="P40" s="8" t="b">
        <v>0</v>
      </c>
      <c r="Q40" s="8">
        <v>29</v>
      </c>
      <c r="R40" s="8"/>
      <c r="S40" s="19">
        <v>26</v>
      </c>
      <c r="T40" s="91"/>
      <c r="U40" s="8" t="s">
        <v>471</v>
      </c>
      <c r="V40" s="17">
        <v>7</v>
      </c>
      <c r="W40" s="17">
        <v>7</v>
      </c>
      <c r="X40" s="17">
        <v>148</v>
      </c>
      <c r="Y40" s="26">
        <v>0.71212121212121215</v>
      </c>
      <c r="Z40" s="12" t="s">
        <v>455</v>
      </c>
      <c r="AA40" s="12" t="s">
        <v>451</v>
      </c>
      <c r="AB40" s="12" t="s">
        <v>450</v>
      </c>
      <c r="AC40" s="85">
        <v>1397858015</v>
      </c>
      <c r="AD40" s="85" t="b">
        <v>1</v>
      </c>
      <c r="AE40" s="8">
        <v>182</v>
      </c>
      <c r="AF40" s="8" t="b">
        <v>1</v>
      </c>
      <c r="AG40" s="10" t="b">
        <v>0</v>
      </c>
      <c r="AH40" s="11"/>
      <c r="AI40" s="86" t="b">
        <v>0</v>
      </c>
      <c r="AJ40" s="17">
        <v>131</v>
      </c>
      <c r="AK40" s="11" t="s">
        <v>345</v>
      </c>
      <c r="AL40" s="87" t="b">
        <v>0</v>
      </c>
      <c r="AM40" s="87" t="b">
        <v>0</v>
      </c>
      <c r="AN40" s="11" t="s">
        <v>338</v>
      </c>
      <c r="AO40" s="11" t="s">
        <v>348</v>
      </c>
      <c r="AP40" s="11" t="s">
        <v>341</v>
      </c>
      <c r="AQ40" s="11" t="s">
        <v>339</v>
      </c>
      <c r="AR40" s="11" t="s">
        <v>347</v>
      </c>
      <c r="AS40" s="11" t="s">
        <v>350</v>
      </c>
      <c r="AT40" s="11" t="s">
        <v>352</v>
      </c>
      <c r="AU40" s="11" t="s">
        <v>343</v>
      </c>
      <c r="AV40" s="18" t="s">
        <v>340</v>
      </c>
    </row>
    <row r="41" spans="1:48" x14ac:dyDescent="0.35">
      <c r="A41" s="8">
        <v>257</v>
      </c>
      <c r="B41" s="8" t="b">
        <v>1</v>
      </c>
      <c r="C41" s="8" t="b">
        <v>0</v>
      </c>
      <c r="D41" s="8" t="b">
        <v>1</v>
      </c>
      <c r="E41" s="8" t="b">
        <v>0</v>
      </c>
      <c r="F41" s="8" t="b">
        <v>1</v>
      </c>
      <c r="G41" s="8">
        <v>0</v>
      </c>
      <c r="H41" s="8">
        <v>90</v>
      </c>
      <c r="I41" s="8">
        <v>-64</v>
      </c>
      <c r="J41" s="8">
        <v>5</v>
      </c>
      <c r="K41" s="8" t="b">
        <v>0</v>
      </c>
      <c r="L41" s="8" t="b">
        <v>0</v>
      </c>
      <c r="M41" s="8" t="b">
        <v>0</v>
      </c>
      <c r="N41" s="8" t="b">
        <v>0</v>
      </c>
      <c r="O41" s="8" t="b">
        <v>0</v>
      </c>
      <c r="P41" s="8" t="b">
        <v>0</v>
      </c>
      <c r="Q41" s="8">
        <v>30</v>
      </c>
      <c r="R41" s="8"/>
      <c r="S41" s="19">
        <v>26</v>
      </c>
      <c r="T41" s="91" t="s">
        <v>435</v>
      </c>
      <c r="U41" s="8" t="s">
        <v>419</v>
      </c>
      <c r="V41" s="17">
        <v>7</v>
      </c>
      <c r="W41" s="17">
        <v>7</v>
      </c>
      <c r="X41" s="17">
        <v>148</v>
      </c>
      <c r="Y41" s="26">
        <v>0.71212121212121215</v>
      </c>
      <c r="Z41" s="12" t="s">
        <v>455</v>
      </c>
      <c r="AA41" s="12" t="s">
        <v>451</v>
      </c>
      <c r="AB41" s="12" t="s">
        <v>453</v>
      </c>
      <c r="AC41" s="85">
        <v>1171220479</v>
      </c>
      <c r="AD41" s="85" t="b">
        <v>1</v>
      </c>
      <c r="AE41" s="8">
        <v>195</v>
      </c>
      <c r="AF41" s="8" t="b">
        <v>1</v>
      </c>
      <c r="AG41" s="10" t="b">
        <v>0</v>
      </c>
      <c r="AH41" s="11"/>
      <c r="AI41" s="86" t="b">
        <v>0</v>
      </c>
      <c r="AJ41" s="17">
        <v>125</v>
      </c>
      <c r="AK41" s="11" t="s">
        <v>345</v>
      </c>
      <c r="AL41" s="87" t="b">
        <v>0</v>
      </c>
      <c r="AM41" s="87" t="b">
        <v>0</v>
      </c>
      <c r="AN41" s="11" t="s">
        <v>338</v>
      </c>
      <c r="AO41" s="11" t="s">
        <v>348</v>
      </c>
      <c r="AP41" s="11" t="s">
        <v>341</v>
      </c>
      <c r="AQ41" s="11" t="s">
        <v>339</v>
      </c>
      <c r="AR41" s="11" t="s">
        <v>342</v>
      </c>
      <c r="AS41" s="11" t="s">
        <v>350</v>
      </c>
      <c r="AT41" s="11" t="s">
        <v>352</v>
      </c>
      <c r="AU41" s="11" t="s">
        <v>343</v>
      </c>
      <c r="AV41" s="18" t="s">
        <v>340</v>
      </c>
    </row>
    <row r="42" spans="1:48" s="9" customFormat="1" x14ac:dyDescent="0.35">
      <c r="A42" s="8">
        <v>151</v>
      </c>
      <c r="B42" s="8" t="b">
        <v>1</v>
      </c>
      <c r="C42" s="8" t="b">
        <v>0</v>
      </c>
      <c r="D42" s="8" t="b">
        <v>1</v>
      </c>
      <c r="E42" s="8" t="b">
        <v>1</v>
      </c>
      <c r="F42" s="8" t="b">
        <v>0</v>
      </c>
      <c r="G42" s="8">
        <v>0</v>
      </c>
      <c r="H42" s="8">
        <v>23</v>
      </c>
      <c r="I42" s="8">
        <v>3</v>
      </c>
      <c r="J42" s="8">
        <v>1</v>
      </c>
      <c r="K42" s="8" t="b">
        <v>1</v>
      </c>
      <c r="L42" s="8" t="b">
        <v>0</v>
      </c>
      <c r="M42" s="8" t="b">
        <v>0</v>
      </c>
      <c r="N42" s="8" t="b">
        <v>0</v>
      </c>
      <c r="O42" s="8" t="b">
        <v>0</v>
      </c>
      <c r="P42" s="8" t="b">
        <v>0</v>
      </c>
      <c r="Q42" s="8">
        <v>31</v>
      </c>
      <c r="R42" s="8"/>
      <c r="S42" s="19">
        <v>26</v>
      </c>
      <c r="T42" s="91"/>
      <c r="U42" s="8" t="s">
        <v>430</v>
      </c>
      <c r="V42" s="17">
        <v>7</v>
      </c>
      <c r="W42" s="17">
        <v>8</v>
      </c>
      <c r="X42" s="17">
        <v>148</v>
      </c>
      <c r="Y42" s="26">
        <v>0.70707070707070707</v>
      </c>
      <c r="Z42" s="12" t="s">
        <v>450</v>
      </c>
      <c r="AA42" s="12" t="s">
        <v>451</v>
      </c>
      <c r="AB42" s="12" t="s">
        <v>450</v>
      </c>
      <c r="AC42" s="85">
        <v>663953701</v>
      </c>
      <c r="AD42" s="85" t="b">
        <v>1</v>
      </c>
      <c r="AE42" s="8">
        <v>158</v>
      </c>
      <c r="AF42" s="8" t="b">
        <v>1</v>
      </c>
      <c r="AG42" s="10" t="b">
        <v>0</v>
      </c>
      <c r="AH42" s="11"/>
      <c r="AI42" s="86" t="b">
        <v>0</v>
      </c>
      <c r="AJ42" s="17">
        <v>140</v>
      </c>
      <c r="AK42" s="11" t="s">
        <v>339</v>
      </c>
      <c r="AL42" s="87" t="b">
        <v>1</v>
      </c>
      <c r="AM42" s="87" t="b">
        <v>1</v>
      </c>
      <c r="AN42" s="11" t="s">
        <v>338</v>
      </c>
      <c r="AO42" s="11" t="s">
        <v>348</v>
      </c>
      <c r="AP42" s="11" t="s">
        <v>341</v>
      </c>
      <c r="AQ42" s="11" t="s">
        <v>339</v>
      </c>
      <c r="AR42" s="11" t="s">
        <v>342</v>
      </c>
      <c r="AS42" s="11" t="s">
        <v>350</v>
      </c>
      <c r="AT42" s="11" t="s">
        <v>352</v>
      </c>
      <c r="AU42" s="11" t="s">
        <v>346</v>
      </c>
      <c r="AV42" s="18" t="s">
        <v>340</v>
      </c>
    </row>
    <row r="43" spans="1:48" x14ac:dyDescent="0.35">
      <c r="A43" s="8">
        <v>132</v>
      </c>
      <c r="B43" s="8" t="b">
        <v>1</v>
      </c>
      <c r="C43" s="8" t="b">
        <v>0</v>
      </c>
      <c r="D43" s="8" t="b">
        <v>1</v>
      </c>
      <c r="E43" s="8" t="b">
        <v>0</v>
      </c>
      <c r="F43" s="8" t="b">
        <v>1</v>
      </c>
      <c r="G43" s="8">
        <v>0</v>
      </c>
      <c r="H43" s="8">
        <v>72</v>
      </c>
      <c r="I43" s="8">
        <v>-46</v>
      </c>
      <c r="J43" s="8">
        <v>2</v>
      </c>
      <c r="K43" s="8" t="b">
        <v>1</v>
      </c>
      <c r="L43" s="8" t="b">
        <v>0</v>
      </c>
      <c r="M43" s="8" t="b">
        <v>0</v>
      </c>
      <c r="N43" s="8" t="b">
        <v>0</v>
      </c>
      <c r="O43" s="8" t="b">
        <v>0</v>
      </c>
      <c r="P43" s="8" t="b">
        <v>0</v>
      </c>
      <c r="Q43" s="8">
        <v>32</v>
      </c>
      <c r="R43" s="8"/>
      <c r="S43" s="19">
        <v>26</v>
      </c>
      <c r="T43" s="91" t="s">
        <v>435</v>
      </c>
      <c r="U43" s="8" t="s">
        <v>472</v>
      </c>
      <c r="V43" s="17">
        <v>6</v>
      </c>
      <c r="W43" s="17">
        <v>6</v>
      </c>
      <c r="X43" s="17">
        <v>148</v>
      </c>
      <c r="Y43" s="26">
        <v>0.71717171717171713</v>
      </c>
      <c r="Z43" s="12" t="s">
        <v>455</v>
      </c>
      <c r="AA43" s="12" t="s">
        <v>460</v>
      </c>
      <c r="AB43" s="12" t="s">
        <v>450</v>
      </c>
      <c r="AC43" s="85">
        <v>590783915</v>
      </c>
      <c r="AD43" s="85" t="b">
        <v>1</v>
      </c>
      <c r="AE43" s="8"/>
      <c r="AF43" s="8" t="b">
        <v>1</v>
      </c>
      <c r="AG43" s="10" t="b">
        <v>0</v>
      </c>
      <c r="AH43" s="11"/>
      <c r="AI43" s="86" t="b">
        <v>0</v>
      </c>
      <c r="AJ43" s="17">
        <v>130</v>
      </c>
      <c r="AK43" s="11" t="s">
        <v>347</v>
      </c>
      <c r="AL43" s="87" t="b">
        <v>1</v>
      </c>
      <c r="AM43" s="87" t="b">
        <v>0</v>
      </c>
      <c r="AN43" s="11" t="s">
        <v>338</v>
      </c>
      <c r="AO43" s="11" t="s">
        <v>345</v>
      </c>
      <c r="AP43" s="11" t="s">
        <v>341</v>
      </c>
      <c r="AQ43" s="11" t="s">
        <v>339</v>
      </c>
      <c r="AR43" s="11" t="s">
        <v>347</v>
      </c>
      <c r="AS43" s="11" t="s">
        <v>350</v>
      </c>
      <c r="AT43" s="11" t="s">
        <v>352</v>
      </c>
      <c r="AU43" s="11" t="s">
        <v>343</v>
      </c>
      <c r="AV43" s="18" t="s">
        <v>340</v>
      </c>
    </row>
    <row r="44" spans="1:48" x14ac:dyDescent="0.35">
      <c r="A44" s="8">
        <v>38</v>
      </c>
      <c r="B44" s="8" t="b">
        <v>1</v>
      </c>
      <c r="C44" s="8" t="b">
        <v>0</v>
      </c>
      <c r="D44" s="8" t="b">
        <v>1</v>
      </c>
      <c r="E44" s="8" t="b">
        <v>1</v>
      </c>
      <c r="F44" s="8" t="b">
        <v>0</v>
      </c>
      <c r="G44" s="8">
        <v>0</v>
      </c>
      <c r="H44" s="8">
        <v>23</v>
      </c>
      <c r="I44" s="8">
        <v>3</v>
      </c>
      <c r="J44" s="8">
        <v>3</v>
      </c>
      <c r="K44" s="8" t="b">
        <v>1</v>
      </c>
      <c r="L44" s="8" t="b">
        <v>0</v>
      </c>
      <c r="M44" s="8" t="b">
        <v>0</v>
      </c>
      <c r="N44" s="8" t="b">
        <v>0</v>
      </c>
      <c r="O44" s="8" t="b">
        <v>0</v>
      </c>
      <c r="P44" s="8" t="b">
        <v>0</v>
      </c>
      <c r="Q44" s="8">
        <v>33</v>
      </c>
      <c r="R44" s="8"/>
      <c r="S44" s="19">
        <v>26</v>
      </c>
      <c r="T44" s="91"/>
      <c r="U44" s="8" t="s">
        <v>473</v>
      </c>
      <c r="V44" s="17">
        <v>7</v>
      </c>
      <c r="W44" s="17">
        <v>8</v>
      </c>
      <c r="X44" s="17">
        <v>148</v>
      </c>
      <c r="Y44" s="26">
        <v>0.70707070707070707</v>
      </c>
      <c r="Z44" s="12" t="s">
        <v>455</v>
      </c>
      <c r="AA44" s="12" t="s">
        <v>460</v>
      </c>
      <c r="AB44" s="12" t="s">
        <v>456</v>
      </c>
      <c r="AC44" s="85">
        <v>366813554</v>
      </c>
      <c r="AD44" s="85" t="b">
        <v>1</v>
      </c>
      <c r="AE44" s="8">
        <v>178</v>
      </c>
      <c r="AF44" s="8" t="b">
        <v>1</v>
      </c>
      <c r="AG44" s="10" t="b">
        <v>0</v>
      </c>
      <c r="AH44" s="11"/>
      <c r="AI44" s="86" t="b">
        <v>0</v>
      </c>
      <c r="AJ44" s="17">
        <v>142</v>
      </c>
      <c r="AK44" s="11" t="s">
        <v>342</v>
      </c>
      <c r="AL44" s="87" t="b">
        <v>0</v>
      </c>
      <c r="AM44" s="87" t="b">
        <v>0</v>
      </c>
      <c r="AN44" s="11" t="s">
        <v>338</v>
      </c>
      <c r="AO44" s="11" t="s">
        <v>348</v>
      </c>
      <c r="AP44" s="11" t="s">
        <v>341</v>
      </c>
      <c r="AQ44" s="11" t="s">
        <v>339</v>
      </c>
      <c r="AR44" s="11" t="s">
        <v>347</v>
      </c>
      <c r="AS44" s="11" t="s">
        <v>350</v>
      </c>
      <c r="AT44" s="11" t="s">
        <v>352</v>
      </c>
      <c r="AU44" s="11" t="s">
        <v>346</v>
      </c>
      <c r="AV44" s="18" t="s">
        <v>340</v>
      </c>
    </row>
    <row r="45" spans="1:48" x14ac:dyDescent="0.35">
      <c r="A45" s="8">
        <v>33</v>
      </c>
      <c r="B45" s="8" t="b">
        <v>1</v>
      </c>
      <c r="C45" s="8" t="b">
        <v>0</v>
      </c>
      <c r="D45" s="8" t="b">
        <v>1</v>
      </c>
      <c r="E45" s="8" t="b">
        <v>0</v>
      </c>
      <c r="F45" s="8" t="b">
        <v>1</v>
      </c>
      <c r="G45" s="8">
        <v>0</v>
      </c>
      <c r="H45" s="8">
        <v>90</v>
      </c>
      <c r="I45" s="8">
        <v>-64</v>
      </c>
      <c r="J45" s="8">
        <v>4</v>
      </c>
      <c r="K45" s="8" t="b">
        <v>1</v>
      </c>
      <c r="L45" s="8" t="b">
        <v>0</v>
      </c>
      <c r="M45" s="8" t="b">
        <v>0</v>
      </c>
      <c r="N45" s="8" t="b">
        <v>0</v>
      </c>
      <c r="O45" s="8" t="b">
        <v>0</v>
      </c>
      <c r="P45" s="8" t="b">
        <v>0</v>
      </c>
      <c r="Q45" s="8">
        <v>34</v>
      </c>
      <c r="R45" s="8"/>
      <c r="S45" s="19">
        <v>26</v>
      </c>
      <c r="T45" s="91" t="s">
        <v>435</v>
      </c>
      <c r="U45" s="8" t="s">
        <v>474</v>
      </c>
      <c r="V45" s="17">
        <v>7</v>
      </c>
      <c r="W45" s="17">
        <v>7</v>
      </c>
      <c r="X45" s="17">
        <v>148</v>
      </c>
      <c r="Y45" s="26">
        <v>0.71212121212121215</v>
      </c>
      <c r="Z45" s="12" t="s">
        <v>455</v>
      </c>
      <c r="AA45" s="12" t="s">
        <v>451</v>
      </c>
      <c r="AB45" s="12" t="s">
        <v>450</v>
      </c>
      <c r="AC45" s="85">
        <v>311861484</v>
      </c>
      <c r="AD45" s="85" t="b">
        <v>1</v>
      </c>
      <c r="AE45" s="8">
        <v>183</v>
      </c>
      <c r="AF45" s="8" t="b">
        <v>1</v>
      </c>
      <c r="AG45" s="10" t="b">
        <v>0</v>
      </c>
      <c r="AH45" s="11"/>
      <c r="AI45" s="86" t="b">
        <v>0</v>
      </c>
      <c r="AJ45" s="17">
        <v>137</v>
      </c>
      <c r="AK45" s="11" t="s">
        <v>347</v>
      </c>
      <c r="AL45" s="87" t="b">
        <v>1</v>
      </c>
      <c r="AM45" s="87" t="b">
        <v>0</v>
      </c>
      <c r="AN45" s="11" t="s">
        <v>338</v>
      </c>
      <c r="AO45" s="11" t="s">
        <v>348</v>
      </c>
      <c r="AP45" s="11" t="s">
        <v>341</v>
      </c>
      <c r="AQ45" s="11" t="s">
        <v>339</v>
      </c>
      <c r="AR45" s="11" t="s">
        <v>347</v>
      </c>
      <c r="AS45" s="11" t="s">
        <v>350</v>
      </c>
      <c r="AT45" s="11" t="s">
        <v>352</v>
      </c>
      <c r="AU45" s="11" t="s">
        <v>343</v>
      </c>
      <c r="AV45" s="18" t="s">
        <v>340</v>
      </c>
    </row>
    <row r="46" spans="1:48" s="9" customFormat="1" x14ac:dyDescent="0.35">
      <c r="A46" s="8">
        <v>29</v>
      </c>
      <c r="B46" s="8" t="b">
        <v>1</v>
      </c>
      <c r="C46" s="8" t="b">
        <v>0</v>
      </c>
      <c r="D46" s="8" t="b">
        <v>1</v>
      </c>
      <c r="E46" s="8" t="b">
        <v>1</v>
      </c>
      <c r="F46" s="8" t="b">
        <v>0</v>
      </c>
      <c r="G46" s="8">
        <v>0</v>
      </c>
      <c r="H46" s="8">
        <v>16</v>
      </c>
      <c r="I46" s="8">
        <v>10</v>
      </c>
      <c r="J46" s="8">
        <v>5</v>
      </c>
      <c r="K46" s="8" t="b">
        <v>1</v>
      </c>
      <c r="L46" s="8" t="b">
        <v>0</v>
      </c>
      <c r="M46" s="8" t="b">
        <v>0</v>
      </c>
      <c r="N46" s="8" t="b">
        <v>0</v>
      </c>
      <c r="O46" s="8" t="b">
        <v>0</v>
      </c>
      <c r="P46" s="8" t="b">
        <v>0</v>
      </c>
      <c r="Q46" s="8">
        <v>35</v>
      </c>
      <c r="R46" s="8"/>
      <c r="S46" s="19">
        <v>26</v>
      </c>
      <c r="T46" s="91" t="s">
        <v>436</v>
      </c>
      <c r="U46" s="8" t="s">
        <v>475</v>
      </c>
      <c r="V46" s="17">
        <v>6</v>
      </c>
      <c r="W46" s="17">
        <v>9</v>
      </c>
      <c r="X46" s="17">
        <v>148</v>
      </c>
      <c r="Y46" s="26">
        <v>0.70202020202020199</v>
      </c>
      <c r="Z46" s="12" t="s">
        <v>455</v>
      </c>
      <c r="AA46" s="12" t="s">
        <v>451</v>
      </c>
      <c r="AB46" s="12" t="s">
        <v>450</v>
      </c>
      <c r="AC46" s="85">
        <v>295978664</v>
      </c>
      <c r="AD46" s="85" t="b">
        <v>1</v>
      </c>
      <c r="AE46" s="8"/>
      <c r="AF46" s="8" t="b">
        <v>1</v>
      </c>
      <c r="AG46" s="10" t="b">
        <v>0</v>
      </c>
      <c r="AH46" s="11"/>
      <c r="AI46" s="86" t="b">
        <v>0</v>
      </c>
      <c r="AJ46" s="17">
        <v>126</v>
      </c>
      <c r="AK46" s="11" t="s">
        <v>345</v>
      </c>
      <c r="AL46" s="87" t="b">
        <v>1</v>
      </c>
      <c r="AM46" s="87" t="b">
        <v>0</v>
      </c>
      <c r="AN46" s="11" t="s">
        <v>338</v>
      </c>
      <c r="AO46" s="11" t="s">
        <v>345</v>
      </c>
      <c r="AP46" s="11" t="s">
        <v>341</v>
      </c>
      <c r="AQ46" s="11" t="s">
        <v>339</v>
      </c>
      <c r="AR46" s="11" t="s">
        <v>347</v>
      </c>
      <c r="AS46" s="11" t="s">
        <v>350</v>
      </c>
      <c r="AT46" s="11" t="s">
        <v>352</v>
      </c>
      <c r="AU46" s="11" t="s">
        <v>343</v>
      </c>
      <c r="AV46" s="18" t="s">
        <v>340</v>
      </c>
    </row>
    <row r="47" spans="1:48" s="9" customFormat="1" x14ac:dyDescent="0.35">
      <c r="A47" s="8">
        <v>1503</v>
      </c>
      <c r="B47" s="8" t="b">
        <v>1</v>
      </c>
      <c r="C47" s="8" t="b">
        <v>0</v>
      </c>
      <c r="D47" s="8" t="b">
        <v>1</v>
      </c>
      <c r="E47" s="8" t="b">
        <v>1</v>
      </c>
      <c r="F47" s="8" t="b">
        <v>0</v>
      </c>
      <c r="G47" s="8">
        <v>0</v>
      </c>
      <c r="H47" s="8">
        <v>23</v>
      </c>
      <c r="I47" s="8">
        <v>3</v>
      </c>
      <c r="J47" s="8">
        <v>1</v>
      </c>
      <c r="K47" s="8" t="b">
        <v>0</v>
      </c>
      <c r="L47" s="8" t="b">
        <v>0</v>
      </c>
      <c r="M47" s="8" t="b">
        <v>0</v>
      </c>
      <c r="N47" s="8" t="b">
        <v>0</v>
      </c>
      <c r="O47" s="8" t="b">
        <v>0</v>
      </c>
      <c r="P47" s="8" t="b">
        <v>0</v>
      </c>
      <c r="Q47" s="8">
        <v>36</v>
      </c>
      <c r="R47" s="8"/>
      <c r="S47" s="19">
        <v>26</v>
      </c>
      <c r="T47" s="91"/>
      <c r="U47" s="8" t="s">
        <v>476</v>
      </c>
      <c r="V47" s="17">
        <v>7</v>
      </c>
      <c r="W47" s="17">
        <v>8</v>
      </c>
      <c r="X47" s="17">
        <v>148</v>
      </c>
      <c r="Y47" s="26">
        <v>0.70707070707070707</v>
      </c>
      <c r="Z47" s="12" t="s">
        <v>455</v>
      </c>
      <c r="AA47" s="12" t="s">
        <v>451</v>
      </c>
      <c r="AB47" s="12" t="s">
        <v>450</v>
      </c>
      <c r="AC47" s="85">
        <v>228945218</v>
      </c>
      <c r="AD47" s="85" t="b">
        <v>1</v>
      </c>
      <c r="AE47" s="8">
        <v>193</v>
      </c>
      <c r="AF47" s="8" t="b">
        <v>1</v>
      </c>
      <c r="AG47" s="10" t="b">
        <v>0</v>
      </c>
      <c r="AH47" s="11"/>
      <c r="AI47" s="86" t="b">
        <v>0</v>
      </c>
      <c r="AJ47" s="17">
        <v>137</v>
      </c>
      <c r="AK47" s="11" t="s">
        <v>347</v>
      </c>
      <c r="AL47" s="87" t="b">
        <v>1</v>
      </c>
      <c r="AM47" s="87" t="b">
        <v>0</v>
      </c>
      <c r="AN47" s="11" t="s">
        <v>338</v>
      </c>
      <c r="AO47" s="11" t="s">
        <v>348</v>
      </c>
      <c r="AP47" s="11" t="s">
        <v>341</v>
      </c>
      <c r="AQ47" s="11" t="s">
        <v>339</v>
      </c>
      <c r="AR47" s="11" t="s">
        <v>347</v>
      </c>
      <c r="AS47" s="11" t="s">
        <v>350</v>
      </c>
      <c r="AT47" s="11" t="s">
        <v>352</v>
      </c>
      <c r="AU47" s="11" t="s">
        <v>343</v>
      </c>
      <c r="AV47" s="18" t="s">
        <v>340</v>
      </c>
    </row>
    <row r="48" spans="1:48" s="9" customFormat="1" x14ac:dyDescent="0.35">
      <c r="A48" s="8">
        <v>96</v>
      </c>
      <c r="B48" s="8" t="b">
        <v>1</v>
      </c>
      <c r="C48" s="8" t="b">
        <v>0</v>
      </c>
      <c r="D48" s="8" t="b">
        <v>1</v>
      </c>
      <c r="E48" s="8" t="b">
        <v>1</v>
      </c>
      <c r="F48" s="8" t="b">
        <v>0</v>
      </c>
      <c r="G48" s="8">
        <v>0</v>
      </c>
      <c r="H48" s="8">
        <v>23</v>
      </c>
      <c r="I48" s="8">
        <v>3</v>
      </c>
      <c r="J48" s="8">
        <v>2</v>
      </c>
      <c r="K48" s="8" t="b">
        <v>0</v>
      </c>
      <c r="L48" s="8" t="b">
        <v>0</v>
      </c>
      <c r="M48" s="8" t="b">
        <v>0</v>
      </c>
      <c r="N48" s="8" t="b">
        <v>0</v>
      </c>
      <c r="O48" s="8" t="b">
        <v>0</v>
      </c>
      <c r="P48" s="8" t="b">
        <v>0</v>
      </c>
      <c r="Q48" s="8">
        <v>37</v>
      </c>
      <c r="R48" s="8"/>
      <c r="S48" s="19">
        <v>26</v>
      </c>
      <c r="T48" s="91"/>
      <c r="U48" s="8" t="s">
        <v>427</v>
      </c>
      <c r="V48" s="17">
        <v>7</v>
      </c>
      <c r="W48" s="17">
        <v>6</v>
      </c>
      <c r="X48" s="17">
        <v>148</v>
      </c>
      <c r="Y48" s="26">
        <v>0.71717171717171713</v>
      </c>
      <c r="Z48" s="12" t="s">
        <v>450</v>
      </c>
      <c r="AA48" s="12" t="s">
        <v>460</v>
      </c>
      <c r="AB48" s="12" t="s">
        <v>450</v>
      </c>
      <c r="AC48" s="85">
        <v>167219226</v>
      </c>
      <c r="AD48" s="85" t="b">
        <v>1</v>
      </c>
      <c r="AE48" s="8">
        <v>178</v>
      </c>
      <c r="AF48" s="8" t="b">
        <v>1</v>
      </c>
      <c r="AG48" s="10" t="b">
        <v>0</v>
      </c>
      <c r="AH48" s="11"/>
      <c r="AI48" s="86" t="b">
        <v>0</v>
      </c>
      <c r="AJ48" s="17">
        <v>133</v>
      </c>
      <c r="AK48" s="11" t="s">
        <v>341</v>
      </c>
      <c r="AL48" s="87" t="b">
        <v>1</v>
      </c>
      <c r="AM48" s="87" t="b">
        <v>1</v>
      </c>
      <c r="AN48" s="11" t="s">
        <v>338</v>
      </c>
      <c r="AO48" s="11" t="s">
        <v>348</v>
      </c>
      <c r="AP48" s="11" t="s">
        <v>341</v>
      </c>
      <c r="AQ48" s="11" t="s">
        <v>339</v>
      </c>
      <c r="AR48" s="11" t="s">
        <v>347</v>
      </c>
      <c r="AS48" s="11" t="s">
        <v>350</v>
      </c>
      <c r="AT48" s="11" t="s">
        <v>352</v>
      </c>
      <c r="AU48" s="11" t="s">
        <v>343</v>
      </c>
      <c r="AV48" s="18" t="s">
        <v>340</v>
      </c>
    </row>
    <row r="49" spans="1:48" x14ac:dyDescent="0.35">
      <c r="A49" s="8">
        <v>192</v>
      </c>
      <c r="B49" s="8" t="b">
        <v>1</v>
      </c>
      <c r="C49" s="8" t="b">
        <v>0</v>
      </c>
      <c r="D49" s="8" t="b">
        <v>1</v>
      </c>
      <c r="E49" s="8" t="b">
        <v>1</v>
      </c>
      <c r="F49" s="8" t="b">
        <v>0</v>
      </c>
      <c r="G49" s="8">
        <v>0</v>
      </c>
      <c r="H49" s="8">
        <v>23</v>
      </c>
      <c r="I49" s="8">
        <v>3</v>
      </c>
      <c r="J49" s="8">
        <v>3</v>
      </c>
      <c r="K49" s="8" t="b">
        <v>0</v>
      </c>
      <c r="L49" s="8" t="b">
        <v>0</v>
      </c>
      <c r="M49" s="8" t="b">
        <v>0</v>
      </c>
      <c r="N49" s="8" t="b">
        <v>0</v>
      </c>
      <c r="O49" s="8" t="b">
        <v>0</v>
      </c>
      <c r="P49" s="8" t="b">
        <v>0</v>
      </c>
      <c r="Q49" s="8">
        <v>38</v>
      </c>
      <c r="R49" s="8"/>
      <c r="S49" s="19">
        <v>26</v>
      </c>
      <c r="T49" s="91"/>
      <c r="U49" s="8" t="s">
        <v>477</v>
      </c>
      <c r="V49" s="17">
        <v>7</v>
      </c>
      <c r="W49" s="17">
        <v>8</v>
      </c>
      <c r="X49" s="17">
        <v>148</v>
      </c>
      <c r="Y49" s="26">
        <v>0.70707070707070707</v>
      </c>
      <c r="Z49" s="12" t="s">
        <v>450</v>
      </c>
      <c r="AA49" s="12" t="s">
        <v>451</v>
      </c>
      <c r="AB49" s="12" t="s">
        <v>453</v>
      </c>
      <c r="AC49" s="85">
        <v>43627031</v>
      </c>
      <c r="AD49" s="85" t="b">
        <v>1</v>
      </c>
      <c r="AE49" s="8">
        <v>188</v>
      </c>
      <c r="AF49" s="8" t="b">
        <v>1</v>
      </c>
      <c r="AG49" s="10" t="b">
        <v>0</v>
      </c>
      <c r="AH49" s="11"/>
      <c r="AI49" s="86" t="b">
        <v>0</v>
      </c>
      <c r="AJ49" s="17">
        <v>120</v>
      </c>
      <c r="AK49" s="11" t="s">
        <v>343</v>
      </c>
      <c r="AL49" s="87" t="b">
        <v>1</v>
      </c>
      <c r="AM49" s="87" t="b">
        <v>0</v>
      </c>
      <c r="AN49" s="11" t="s">
        <v>338</v>
      </c>
      <c r="AO49" s="11" t="s">
        <v>348</v>
      </c>
      <c r="AP49" s="11" t="s">
        <v>341</v>
      </c>
      <c r="AQ49" s="11" t="s">
        <v>339</v>
      </c>
      <c r="AR49" s="11" t="s">
        <v>347</v>
      </c>
      <c r="AS49" s="11" t="s">
        <v>350</v>
      </c>
      <c r="AT49" s="11" t="s">
        <v>352</v>
      </c>
      <c r="AU49" s="11" t="s">
        <v>343</v>
      </c>
      <c r="AV49" s="18" t="s">
        <v>340</v>
      </c>
    </row>
    <row r="50" spans="1:48" x14ac:dyDescent="0.35">
      <c r="A50" s="8">
        <v>147</v>
      </c>
      <c r="B50" s="8" t="b">
        <v>1</v>
      </c>
      <c r="C50" s="8" t="b">
        <v>0</v>
      </c>
      <c r="D50" s="8" t="b">
        <v>1</v>
      </c>
      <c r="E50" s="8" t="b">
        <v>1</v>
      </c>
      <c r="F50" s="8" t="b">
        <v>0</v>
      </c>
      <c r="G50" s="8">
        <v>0</v>
      </c>
      <c r="H50" s="8">
        <v>23</v>
      </c>
      <c r="I50" s="8">
        <v>16</v>
      </c>
      <c r="J50" s="8">
        <v>1</v>
      </c>
      <c r="K50" s="8" t="b">
        <v>1</v>
      </c>
      <c r="L50" s="8" t="b">
        <v>0</v>
      </c>
      <c r="M50" s="8" t="b">
        <v>0</v>
      </c>
      <c r="N50" s="8" t="b">
        <v>0</v>
      </c>
      <c r="O50" s="8" t="b">
        <v>0</v>
      </c>
      <c r="P50" s="8" t="b">
        <v>0</v>
      </c>
      <c r="Q50" s="8">
        <v>39</v>
      </c>
      <c r="R50" s="8"/>
      <c r="S50" s="19">
        <v>39</v>
      </c>
      <c r="T50" s="91" t="s">
        <v>436</v>
      </c>
      <c r="U50" s="8" t="s">
        <v>478</v>
      </c>
      <c r="V50" s="17">
        <v>6</v>
      </c>
      <c r="W50" s="17">
        <v>8</v>
      </c>
      <c r="X50" s="17">
        <v>147</v>
      </c>
      <c r="Y50" s="26">
        <v>0.70202020202020199</v>
      </c>
      <c r="Z50" s="12" t="s">
        <v>455</v>
      </c>
      <c r="AA50" s="12" t="s">
        <v>451</v>
      </c>
      <c r="AB50" s="12" t="s">
        <v>456</v>
      </c>
      <c r="AC50" s="85">
        <v>1630176390</v>
      </c>
      <c r="AD50" s="85" t="b">
        <v>1</v>
      </c>
      <c r="AE50" s="8"/>
      <c r="AF50" s="8" t="b">
        <v>1</v>
      </c>
      <c r="AG50" s="10" t="b">
        <v>0</v>
      </c>
      <c r="AH50" s="11"/>
      <c r="AI50" s="86" t="b">
        <v>0</v>
      </c>
      <c r="AJ50" s="17">
        <v>141</v>
      </c>
      <c r="AK50" s="11" t="s">
        <v>337</v>
      </c>
      <c r="AL50" s="87" t="b">
        <v>0</v>
      </c>
      <c r="AM50" s="87" t="b">
        <v>0</v>
      </c>
      <c r="AN50" s="11" t="s">
        <v>338</v>
      </c>
      <c r="AO50" s="11" t="s">
        <v>345</v>
      </c>
      <c r="AP50" s="11" t="s">
        <v>341</v>
      </c>
      <c r="AQ50" s="11" t="s">
        <v>339</v>
      </c>
      <c r="AR50" s="11" t="s">
        <v>347</v>
      </c>
      <c r="AS50" s="11" t="s">
        <v>350</v>
      </c>
      <c r="AT50" s="11" t="s">
        <v>352</v>
      </c>
      <c r="AU50" s="11" t="s">
        <v>343</v>
      </c>
      <c r="AV50" s="18" t="s">
        <v>340</v>
      </c>
    </row>
    <row r="51" spans="1:48" x14ac:dyDescent="0.35">
      <c r="A51" s="8">
        <v>39</v>
      </c>
      <c r="B51" s="8" t="b">
        <v>1</v>
      </c>
      <c r="C51" s="8" t="b">
        <v>0</v>
      </c>
      <c r="D51" s="8" t="b">
        <v>1</v>
      </c>
      <c r="E51" s="8" t="b">
        <v>1</v>
      </c>
      <c r="F51" s="8" t="b">
        <v>0</v>
      </c>
      <c r="G51" s="8">
        <v>0</v>
      </c>
      <c r="H51" s="8">
        <v>33</v>
      </c>
      <c r="I51" s="8">
        <v>6</v>
      </c>
      <c r="J51" s="8">
        <v>2</v>
      </c>
      <c r="K51" s="8" t="b">
        <v>1</v>
      </c>
      <c r="L51" s="8" t="b">
        <v>0</v>
      </c>
      <c r="M51" s="8" t="b">
        <v>0</v>
      </c>
      <c r="N51" s="8" t="b">
        <v>0</v>
      </c>
      <c r="O51" s="8" t="b">
        <v>0</v>
      </c>
      <c r="P51" s="8" t="b">
        <v>0</v>
      </c>
      <c r="Q51" s="8">
        <v>40</v>
      </c>
      <c r="R51" s="8"/>
      <c r="S51" s="19">
        <v>39</v>
      </c>
      <c r="T51" s="91"/>
      <c r="U51" s="8" t="s">
        <v>479</v>
      </c>
      <c r="V51" s="17">
        <v>7</v>
      </c>
      <c r="W51" s="17">
        <v>5</v>
      </c>
      <c r="X51" s="17">
        <v>147</v>
      </c>
      <c r="Y51" s="26">
        <v>0.71717171717171713</v>
      </c>
      <c r="Z51" s="12" t="s">
        <v>455</v>
      </c>
      <c r="AA51" s="12" t="s">
        <v>460</v>
      </c>
      <c r="AB51" s="12" t="s">
        <v>450</v>
      </c>
      <c r="AC51" s="85">
        <v>1426592658</v>
      </c>
      <c r="AD51" s="85" t="b">
        <v>1</v>
      </c>
      <c r="AE51" s="8">
        <v>178</v>
      </c>
      <c r="AF51" s="8" t="b">
        <v>1</v>
      </c>
      <c r="AG51" s="10" t="b">
        <v>0</v>
      </c>
      <c r="AH51" s="11"/>
      <c r="AI51" s="86" t="b">
        <v>0</v>
      </c>
      <c r="AJ51" s="17">
        <v>132</v>
      </c>
      <c r="AK51" s="11" t="s">
        <v>343</v>
      </c>
      <c r="AL51" s="87" t="b">
        <v>1</v>
      </c>
      <c r="AM51" s="87" t="b">
        <v>0</v>
      </c>
      <c r="AN51" s="11" t="s">
        <v>338</v>
      </c>
      <c r="AO51" s="11" t="s">
        <v>348</v>
      </c>
      <c r="AP51" s="11" t="s">
        <v>341</v>
      </c>
      <c r="AQ51" s="11" t="s">
        <v>339</v>
      </c>
      <c r="AR51" s="11" t="s">
        <v>347</v>
      </c>
      <c r="AS51" s="11" t="s">
        <v>350</v>
      </c>
      <c r="AT51" s="11" t="s">
        <v>352</v>
      </c>
      <c r="AU51" s="11" t="s">
        <v>343</v>
      </c>
      <c r="AV51" s="18" t="s">
        <v>340</v>
      </c>
    </row>
    <row r="52" spans="1:48" x14ac:dyDescent="0.35">
      <c r="A52" s="8">
        <v>1294</v>
      </c>
      <c r="B52" s="8" t="b">
        <v>1</v>
      </c>
      <c r="C52" s="8" t="b">
        <v>0</v>
      </c>
      <c r="D52" s="8" t="b">
        <v>1</v>
      </c>
      <c r="E52" s="8" t="b">
        <v>1</v>
      </c>
      <c r="F52" s="8" t="b">
        <v>0</v>
      </c>
      <c r="G52" s="8">
        <v>0</v>
      </c>
      <c r="H52" s="8">
        <v>33</v>
      </c>
      <c r="I52" s="8">
        <v>6</v>
      </c>
      <c r="J52" s="8">
        <v>3</v>
      </c>
      <c r="K52" s="8" t="b">
        <v>1</v>
      </c>
      <c r="L52" s="8" t="b">
        <v>0</v>
      </c>
      <c r="M52" s="8" t="b">
        <v>0</v>
      </c>
      <c r="N52" s="8" t="b">
        <v>0</v>
      </c>
      <c r="O52" s="8" t="b">
        <v>0</v>
      </c>
      <c r="P52" s="8" t="b">
        <v>0</v>
      </c>
      <c r="Q52" s="8">
        <v>41</v>
      </c>
      <c r="R52" s="8"/>
      <c r="S52" s="19">
        <v>39</v>
      </c>
      <c r="T52" s="91"/>
      <c r="U52" s="8" t="s">
        <v>480</v>
      </c>
      <c r="V52" s="17">
        <v>7</v>
      </c>
      <c r="W52" s="17">
        <v>7</v>
      </c>
      <c r="X52" s="17">
        <v>147</v>
      </c>
      <c r="Y52" s="26">
        <v>0.70707070707070707</v>
      </c>
      <c r="Z52" s="12" t="s">
        <v>455</v>
      </c>
      <c r="AA52" s="12" t="s">
        <v>451</v>
      </c>
      <c r="AB52" s="12" t="s">
        <v>453</v>
      </c>
      <c r="AC52" s="85">
        <v>1213009092</v>
      </c>
      <c r="AD52" s="85" t="b">
        <v>1</v>
      </c>
      <c r="AE52" s="8">
        <v>168</v>
      </c>
      <c r="AF52" s="8" t="b">
        <v>1</v>
      </c>
      <c r="AG52" s="10" t="b">
        <v>0</v>
      </c>
      <c r="AH52" s="11"/>
      <c r="AI52" s="86" t="b">
        <v>0</v>
      </c>
      <c r="AJ52" s="17">
        <v>120</v>
      </c>
      <c r="AK52" s="11" t="s">
        <v>342</v>
      </c>
      <c r="AL52" s="87" t="b">
        <v>0</v>
      </c>
      <c r="AM52" s="87" t="b">
        <v>0</v>
      </c>
      <c r="AN52" s="11" t="s">
        <v>338</v>
      </c>
      <c r="AO52" s="11" t="s">
        <v>348</v>
      </c>
      <c r="AP52" s="11" t="s">
        <v>341</v>
      </c>
      <c r="AQ52" s="11" t="s">
        <v>339</v>
      </c>
      <c r="AR52" s="11" t="s">
        <v>347</v>
      </c>
      <c r="AS52" s="11" t="s">
        <v>350</v>
      </c>
      <c r="AT52" s="11" t="s">
        <v>352</v>
      </c>
      <c r="AU52" s="11" t="s">
        <v>343</v>
      </c>
      <c r="AV52" s="18" t="s">
        <v>340</v>
      </c>
    </row>
    <row r="53" spans="1:48" x14ac:dyDescent="0.35">
      <c r="A53" s="8">
        <v>3210</v>
      </c>
      <c r="B53" s="8" t="b">
        <v>1</v>
      </c>
      <c r="C53" s="8" t="b">
        <v>0</v>
      </c>
      <c r="D53" s="8" t="b">
        <v>1</v>
      </c>
      <c r="E53" s="8" t="b">
        <v>1</v>
      </c>
      <c r="F53" s="8" t="b">
        <v>0</v>
      </c>
      <c r="G53" s="8">
        <v>0</v>
      </c>
      <c r="H53" s="8">
        <v>33</v>
      </c>
      <c r="I53" s="8">
        <v>6</v>
      </c>
      <c r="J53" s="8">
        <v>4</v>
      </c>
      <c r="K53" s="8" t="b">
        <v>1</v>
      </c>
      <c r="L53" s="8" t="b">
        <v>0</v>
      </c>
      <c r="M53" s="8" t="b">
        <v>0</v>
      </c>
      <c r="N53" s="8" t="b">
        <v>0</v>
      </c>
      <c r="O53" s="8" t="b">
        <v>0</v>
      </c>
      <c r="P53" s="8" t="b">
        <v>0</v>
      </c>
      <c r="Q53" s="8">
        <v>42</v>
      </c>
      <c r="R53" s="8"/>
      <c r="S53" s="19">
        <v>39</v>
      </c>
      <c r="T53" s="91"/>
      <c r="U53" s="8" t="s">
        <v>481</v>
      </c>
      <c r="V53" s="17">
        <v>7</v>
      </c>
      <c r="W53" s="17">
        <v>5</v>
      </c>
      <c r="X53" s="17">
        <v>147</v>
      </c>
      <c r="Y53" s="26">
        <v>0.71717171717171713</v>
      </c>
      <c r="Z53" s="12" t="s">
        <v>455</v>
      </c>
      <c r="AA53" s="12" t="s">
        <v>451</v>
      </c>
      <c r="AB53" s="12" t="s">
        <v>453</v>
      </c>
      <c r="AC53" s="85">
        <v>747286719</v>
      </c>
      <c r="AD53" s="85" t="b">
        <v>1</v>
      </c>
      <c r="AE53" s="8">
        <v>171</v>
      </c>
      <c r="AF53" s="8" t="b">
        <v>1</v>
      </c>
      <c r="AG53" s="10" t="b">
        <v>0</v>
      </c>
      <c r="AH53" s="11"/>
      <c r="AI53" s="86" t="b">
        <v>0</v>
      </c>
      <c r="AJ53" s="17">
        <v>138</v>
      </c>
      <c r="AK53" s="11" t="s">
        <v>349</v>
      </c>
      <c r="AL53" s="87" t="b">
        <v>0</v>
      </c>
      <c r="AM53" s="87" t="b">
        <v>0</v>
      </c>
      <c r="AN53" s="11" t="s">
        <v>338</v>
      </c>
      <c r="AO53" s="11" t="s">
        <v>348</v>
      </c>
      <c r="AP53" s="11" t="s">
        <v>341</v>
      </c>
      <c r="AQ53" s="11" t="s">
        <v>339</v>
      </c>
      <c r="AR53" s="11" t="s">
        <v>347</v>
      </c>
      <c r="AS53" s="11" t="s">
        <v>350</v>
      </c>
      <c r="AT53" s="11" t="s">
        <v>352</v>
      </c>
      <c r="AU53" s="11" t="s">
        <v>343</v>
      </c>
      <c r="AV53" s="18" t="s">
        <v>340</v>
      </c>
    </row>
    <row r="54" spans="1:48" x14ac:dyDescent="0.35">
      <c r="A54" s="8">
        <v>45</v>
      </c>
      <c r="B54" s="8" t="b">
        <v>1</v>
      </c>
      <c r="C54" s="8" t="b">
        <v>0</v>
      </c>
      <c r="D54" s="8" t="b">
        <v>1</v>
      </c>
      <c r="E54" s="8" t="b">
        <v>1</v>
      </c>
      <c r="F54" s="8" t="b">
        <v>0</v>
      </c>
      <c r="G54" s="8">
        <v>0</v>
      </c>
      <c r="H54" s="8">
        <v>33</v>
      </c>
      <c r="I54" s="8">
        <v>6</v>
      </c>
      <c r="J54" s="8">
        <v>5</v>
      </c>
      <c r="K54" s="8" t="b">
        <v>1</v>
      </c>
      <c r="L54" s="8" t="b">
        <v>0</v>
      </c>
      <c r="M54" s="8" t="b">
        <v>0</v>
      </c>
      <c r="N54" s="8" t="b">
        <v>0</v>
      </c>
      <c r="O54" s="8" t="b">
        <v>0</v>
      </c>
      <c r="P54" s="8" t="b">
        <v>0</v>
      </c>
      <c r="Q54" s="8">
        <v>43</v>
      </c>
      <c r="R54" s="8"/>
      <c r="S54" s="19">
        <v>39</v>
      </c>
      <c r="T54" s="91"/>
      <c r="U54" s="8" t="s">
        <v>429</v>
      </c>
      <c r="V54" s="17">
        <v>7</v>
      </c>
      <c r="W54" s="17">
        <v>8</v>
      </c>
      <c r="X54" s="17">
        <v>147</v>
      </c>
      <c r="Y54" s="26">
        <v>0.70202020202020199</v>
      </c>
      <c r="Z54" s="12" t="s">
        <v>455</v>
      </c>
      <c r="AA54" s="12" t="s">
        <v>460</v>
      </c>
      <c r="AB54" s="12" t="s">
        <v>450</v>
      </c>
      <c r="AC54" s="85">
        <v>600804667</v>
      </c>
      <c r="AD54" s="85" t="b">
        <v>1</v>
      </c>
      <c r="AE54" s="8">
        <v>169</v>
      </c>
      <c r="AF54" s="8" t="b">
        <v>1</v>
      </c>
      <c r="AG54" s="10" t="b">
        <v>0</v>
      </c>
      <c r="AH54" s="11"/>
      <c r="AI54" s="86" t="b">
        <v>0</v>
      </c>
      <c r="AJ54" s="17">
        <v>114</v>
      </c>
      <c r="AK54" s="11" t="s">
        <v>342</v>
      </c>
      <c r="AL54" s="87" t="b">
        <v>1</v>
      </c>
      <c r="AM54" s="87" t="b">
        <v>0</v>
      </c>
      <c r="AN54" s="11" t="s">
        <v>338</v>
      </c>
      <c r="AO54" s="11" t="s">
        <v>348</v>
      </c>
      <c r="AP54" s="11" t="s">
        <v>341</v>
      </c>
      <c r="AQ54" s="11" t="s">
        <v>339</v>
      </c>
      <c r="AR54" s="11" t="s">
        <v>342</v>
      </c>
      <c r="AS54" s="11" t="s">
        <v>350</v>
      </c>
      <c r="AT54" s="11" t="s">
        <v>352</v>
      </c>
      <c r="AU54" s="11" t="s">
        <v>343</v>
      </c>
      <c r="AV54" s="18" t="s">
        <v>340</v>
      </c>
    </row>
    <row r="55" spans="1:48" x14ac:dyDescent="0.35">
      <c r="A55" s="8">
        <v>3212</v>
      </c>
      <c r="B55" s="8" t="b">
        <v>1</v>
      </c>
      <c r="C55" s="8" t="b">
        <v>0</v>
      </c>
      <c r="D55" s="8" t="b">
        <v>1</v>
      </c>
      <c r="E55" s="8" t="b">
        <v>1</v>
      </c>
      <c r="F55" s="8" t="b">
        <v>0</v>
      </c>
      <c r="G55" s="8">
        <v>0</v>
      </c>
      <c r="H55" s="8">
        <v>33</v>
      </c>
      <c r="I55" s="8">
        <v>6</v>
      </c>
      <c r="J55" s="8">
        <v>1</v>
      </c>
      <c r="K55" s="8" t="b">
        <v>0</v>
      </c>
      <c r="L55" s="8" t="b">
        <v>0</v>
      </c>
      <c r="M55" s="8" t="b">
        <v>0</v>
      </c>
      <c r="N55" s="8" t="b">
        <v>0</v>
      </c>
      <c r="O55" s="8" t="b">
        <v>0</v>
      </c>
      <c r="P55" s="8" t="b">
        <v>0</v>
      </c>
      <c r="Q55" s="8">
        <v>44</v>
      </c>
      <c r="R55" s="8"/>
      <c r="S55" s="19">
        <v>39</v>
      </c>
      <c r="T55" s="91"/>
      <c r="U55" s="8" t="s">
        <v>397</v>
      </c>
      <c r="V55" s="17">
        <v>7</v>
      </c>
      <c r="W55" s="17">
        <v>9</v>
      </c>
      <c r="X55" s="17">
        <v>147</v>
      </c>
      <c r="Y55" s="26">
        <v>0.69696969696969702</v>
      </c>
      <c r="Z55" s="12" t="s">
        <v>455</v>
      </c>
      <c r="AA55" s="12" t="s">
        <v>460</v>
      </c>
      <c r="AB55" s="12" t="s">
        <v>453</v>
      </c>
      <c r="AC55" s="85">
        <v>4447269</v>
      </c>
      <c r="AD55" s="85" t="b">
        <v>1</v>
      </c>
      <c r="AE55" s="8">
        <v>181</v>
      </c>
      <c r="AF55" s="8" t="b">
        <v>1</v>
      </c>
      <c r="AG55" s="10" t="b">
        <v>1</v>
      </c>
      <c r="AH55" s="11" t="s">
        <v>340</v>
      </c>
      <c r="AI55" s="86" t="b">
        <v>1</v>
      </c>
      <c r="AJ55" s="17">
        <v>123</v>
      </c>
      <c r="AK55" s="11" t="s">
        <v>343</v>
      </c>
      <c r="AL55" s="87" t="b">
        <v>1</v>
      </c>
      <c r="AM55" s="87" t="b">
        <v>0</v>
      </c>
      <c r="AN55" s="11" t="s">
        <v>338</v>
      </c>
      <c r="AO55" s="11" t="s">
        <v>348</v>
      </c>
      <c r="AP55" s="11" t="s">
        <v>341</v>
      </c>
      <c r="AQ55" s="11" t="s">
        <v>339</v>
      </c>
      <c r="AR55" s="11" t="s">
        <v>347</v>
      </c>
      <c r="AS55" s="11" t="s">
        <v>350</v>
      </c>
      <c r="AT55" s="11" t="s">
        <v>352</v>
      </c>
      <c r="AU55" s="11" t="s">
        <v>343</v>
      </c>
      <c r="AV55" s="18" t="s">
        <v>340</v>
      </c>
    </row>
    <row r="56" spans="1:48" x14ac:dyDescent="0.35">
      <c r="A56" s="8">
        <v>106</v>
      </c>
      <c r="B56" s="8" t="b">
        <v>1</v>
      </c>
      <c r="C56" s="8" t="b">
        <v>0</v>
      </c>
      <c r="D56" s="8" t="b">
        <v>1</v>
      </c>
      <c r="E56" s="8" t="b">
        <v>1</v>
      </c>
      <c r="F56" s="8" t="b">
        <v>0</v>
      </c>
      <c r="G56" s="8">
        <v>0</v>
      </c>
      <c r="H56" s="8">
        <v>33</v>
      </c>
      <c r="I56" s="8">
        <v>12</v>
      </c>
      <c r="J56" s="8">
        <v>1</v>
      </c>
      <c r="K56" s="8" t="b">
        <v>1</v>
      </c>
      <c r="L56" s="8" t="b">
        <v>0</v>
      </c>
      <c r="M56" s="8" t="b">
        <v>0</v>
      </c>
      <c r="N56" s="8" t="b">
        <v>0</v>
      </c>
      <c r="O56" s="8" t="b">
        <v>0</v>
      </c>
      <c r="P56" s="8" t="b">
        <v>0</v>
      </c>
      <c r="Q56" s="8">
        <v>45</v>
      </c>
      <c r="R56" s="8"/>
      <c r="S56" s="19">
        <v>45</v>
      </c>
      <c r="T56" s="91" t="s">
        <v>436</v>
      </c>
      <c r="U56" s="8" t="s">
        <v>482</v>
      </c>
      <c r="V56" s="17">
        <v>6</v>
      </c>
      <c r="W56" s="17">
        <v>8</v>
      </c>
      <c r="X56" s="17">
        <v>146</v>
      </c>
      <c r="Y56" s="26">
        <v>0.69696969696969702</v>
      </c>
      <c r="Z56" s="12" t="s">
        <v>450</v>
      </c>
      <c r="AA56" s="12" t="s">
        <v>451</v>
      </c>
      <c r="AB56" s="12" t="s">
        <v>450</v>
      </c>
      <c r="AC56" s="85">
        <v>1780466865</v>
      </c>
      <c r="AD56" s="85" t="b">
        <v>1</v>
      </c>
      <c r="AE56" s="8"/>
      <c r="AF56" s="8" t="b">
        <v>1</v>
      </c>
      <c r="AG56" s="10" t="b">
        <v>0</v>
      </c>
      <c r="AH56" s="11"/>
      <c r="AI56" s="86" t="b">
        <v>0</v>
      </c>
      <c r="AJ56" s="17">
        <v>130</v>
      </c>
      <c r="AK56" s="11" t="s">
        <v>340</v>
      </c>
      <c r="AL56" s="87" t="b">
        <v>1</v>
      </c>
      <c r="AM56" s="87" t="b">
        <v>1</v>
      </c>
      <c r="AN56" s="11" t="s">
        <v>338</v>
      </c>
      <c r="AO56" s="11" t="s">
        <v>348</v>
      </c>
      <c r="AP56" s="11" t="s">
        <v>341</v>
      </c>
      <c r="AQ56" s="11" t="s">
        <v>339</v>
      </c>
      <c r="AR56" s="11" t="s">
        <v>342</v>
      </c>
      <c r="AS56" s="11" t="s">
        <v>336</v>
      </c>
      <c r="AT56" s="11" t="s">
        <v>352</v>
      </c>
      <c r="AU56" s="11" t="s">
        <v>346</v>
      </c>
      <c r="AV56" s="18" t="s">
        <v>340</v>
      </c>
    </row>
    <row r="57" spans="1:48" x14ac:dyDescent="0.35">
      <c r="A57" s="8">
        <v>170</v>
      </c>
      <c r="B57" s="8" t="b">
        <v>1</v>
      </c>
      <c r="C57" s="8" t="b">
        <v>0</v>
      </c>
      <c r="D57" s="8" t="b">
        <v>1</v>
      </c>
      <c r="E57" s="8" t="b">
        <v>1</v>
      </c>
      <c r="F57" s="8" t="b">
        <v>0</v>
      </c>
      <c r="G57" s="8">
        <v>0</v>
      </c>
      <c r="H57" s="8">
        <v>43</v>
      </c>
      <c r="I57" s="8">
        <v>2</v>
      </c>
      <c r="J57" s="8">
        <v>2</v>
      </c>
      <c r="K57" s="8" t="b">
        <v>1</v>
      </c>
      <c r="L57" s="8" t="b">
        <v>0</v>
      </c>
      <c r="M57" s="8" t="b">
        <v>0</v>
      </c>
      <c r="N57" s="8" t="b">
        <v>0</v>
      </c>
      <c r="O57" s="8" t="b">
        <v>0</v>
      </c>
      <c r="P57" s="8" t="b">
        <v>0</v>
      </c>
      <c r="Q57" s="8">
        <v>46</v>
      </c>
      <c r="R57" s="8"/>
      <c r="S57" s="19">
        <v>45</v>
      </c>
      <c r="T57" s="91"/>
      <c r="U57" s="8" t="s">
        <v>483</v>
      </c>
      <c r="V57" s="17">
        <v>7</v>
      </c>
      <c r="W57" s="17">
        <v>5</v>
      </c>
      <c r="X57" s="17">
        <v>146</v>
      </c>
      <c r="Y57" s="26">
        <v>0.71212121212121215</v>
      </c>
      <c r="Z57" s="12" t="s">
        <v>455</v>
      </c>
      <c r="AA57" s="12" t="s">
        <v>451</v>
      </c>
      <c r="AB57" s="12" t="s">
        <v>450</v>
      </c>
      <c r="AC57" s="85">
        <v>1704155841</v>
      </c>
      <c r="AD57" s="85" t="b">
        <v>1</v>
      </c>
      <c r="AE57" s="8">
        <v>172</v>
      </c>
      <c r="AF57" s="8" t="b">
        <v>1</v>
      </c>
      <c r="AG57" s="10" t="b">
        <v>0</v>
      </c>
      <c r="AH57" s="11"/>
      <c r="AI57" s="86" t="b">
        <v>0</v>
      </c>
      <c r="AJ57" s="17">
        <v>132</v>
      </c>
      <c r="AK57" s="11" t="s">
        <v>348</v>
      </c>
      <c r="AL57" s="87" t="b">
        <v>1</v>
      </c>
      <c r="AM57" s="87" t="b">
        <v>1</v>
      </c>
      <c r="AN57" s="11" t="s">
        <v>338</v>
      </c>
      <c r="AO57" s="11" t="s">
        <v>348</v>
      </c>
      <c r="AP57" s="11" t="s">
        <v>341</v>
      </c>
      <c r="AQ57" s="11" t="s">
        <v>339</v>
      </c>
      <c r="AR57" s="11" t="s">
        <v>347</v>
      </c>
      <c r="AS57" s="11" t="s">
        <v>350</v>
      </c>
      <c r="AT57" s="11" t="s">
        <v>352</v>
      </c>
      <c r="AU57" s="11" t="s">
        <v>343</v>
      </c>
      <c r="AV57" s="18" t="s">
        <v>340</v>
      </c>
    </row>
    <row r="58" spans="1:48" x14ac:dyDescent="0.35">
      <c r="A58" s="8">
        <v>263</v>
      </c>
      <c r="B58" s="8" t="b">
        <v>1</v>
      </c>
      <c r="C58" s="8" t="b">
        <v>0</v>
      </c>
      <c r="D58" s="8" t="b">
        <v>1</v>
      </c>
      <c r="E58" s="8" t="b">
        <v>1</v>
      </c>
      <c r="F58" s="8" t="b">
        <v>0</v>
      </c>
      <c r="G58" s="8">
        <v>0</v>
      </c>
      <c r="H58" s="8">
        <v>43</v>
      </c>
      <c r="I58" s="8">
        <v>2</v>
      </c>
      <c r="J58" s="8">
        <v>3</v>
      </c>
      <c r="K58" s="8" t="b">
        <v>1</v>
      </c>
      <c r="L58" s="8" t="b">
        <v>0</v>
      </c>
      <c r="M58" s="8" t="b">
        <v>0</v>
      </c>
      <c r="N58" s="8" t="b">
        <v>0</v>
      </c>
      <c r="O58" s="8" t="b">
        <v>0</v>
      </c>
      <c r="P58" s="8" t="b">
        <v>0</v>
      </c>
      <c r="Q58" s="8">
        <v>47</v>
      </c>
      <c r="R58" s="8"/>
      <c r="S58" s="19">
        <v>45</v>
      </c>
      <c r="T58" s="91"/>
      <c r="U58" s="8" t="s">
        <v>484</v>
      </c>
      <c r="V58" s="17">
        <v>7</v>
      </c>
      <c r="W58" s="17">
        <v>8</v>
      </c>
      <c r="X58" s="17">
        <v>146</v>
      </c>
      <c r="Y58" s="26">
        <v>0.69696969696969702</v>
      </c>
      <c r="Z58" s="12" t="s">
        <v>455</v>
      </c>
      <c r="AA58" s="12" t="s">
        <v>460</v>
      </c>
      <c r="AB58" s="12" t="s">
        <v>456</v>
      </c>
      <c r="AC58" s="85">
        <v>1441286149</v>
      </c>
      <c r="AD58" s="85" t="b">
        <v>1</v>
      </c>
      <c r="AE58" s="8">
        <v>10</v>
      </c>
      <c r="AF58" s="8" t="b">
        <v>1</v>
      </c>
      <c r="AG58" s="10" t="b">
        <v>0</v>
      </c>
      <c r="AH58" s="11"/>
      <c r="AI58" s="86" t="b">
        <v>0</v>
      </c>
      <c r="AJ58" s="17">
        <v>134</v>
      </c>
      <c r="AK58" s="11" t="s">
        <v>349</v>
      </c>
      <c r="AL58" s="87" t="b">
        <v>0</v>
      </c>
      <c r="AM58" s="87" t="b">
        <v>0</v>
      </c>
      <c r="AN58" s="11" t="s">
        <v>338</v>
      </c>
      <c r="AO58" s="11" t="s">
        <v>348</v>
      </c>
      <c r="AP58" s="11" t="s">
        <v>341</v>
      </c>
      <c r="AQ58" s="11" t="s">
        <v>339</v>
      </c>
      <c r="AR58" s="11" t="s">
        <v>342</v>
      </c>
      <c r="AS58" s="11" t="s">
        <v>350</v>
      </c>
      <c r="AT58" s="11" t="s">
        <v>352</v>
      </c>
      <c r="AU58" s="11" t="s">
        <v>343</v>
      </c>
      <c r="AV58" s="18" t="s">
        <v>340</v>
      </c>
    </row>
    <row r="59" spans="1:48" x14ac:dyDescent="0.35">
      <c r="A59" s="8">
        <v>3207</v>
      </c>
      <c r="B59" s="8" t="b">
        <v>1</v>
      </c>
      <c r="C59" s="8" t="b">
        <v>0</v>
      </c>
      <c r="D59" s="8" t="b">
        <v>1</v>
      </c>
      <c r="E59" s="8" t="b">
        <v>1</v>
      </c>
      <c r="F59" s="8" t="b">
        <v>0</v>
      </c>
      <c r="G59" s="8">
        <v>0</v>
      </c>
      <c r="H59" s="8">
        <v>43</v>
      </c>
      <c r="I59" s="8">
        <v>2</v>
      </c>
      <c r="J59" s="8">
        <v>4</v>
      </c>
      <c r="K59" s="8" t="b">
        <v>1</v>
      </c>
      <c r="L59" s="8" t="b">
        <v>0</v>
      </c>
      <c r="M59" s="8" t="b">
        <v>0</v>
      </c>
      <c r="N59" s="8" t="b">
        <v>0</v>
      </c>
      <c r="O59" s="8" t="b">
        <v>0</v>
      </c>
      <c r="P59" s="8" t="b">
        <v>0</v>
      </c>
      <c r="Q59" s="8">
        <v>48</v>
      </c>
      <c r="R59" s="8"/>
      <c r="S59" s="19">
        <v>45</v>
      </c>
      <c r="T59" s="91"/>
      <c r="U59" s="8" t="s">
        <v>428</v>
      </c>
      <c r="V59" s="17">
        <v>7</v>
      </c>
      <c r="W59" s="17">
        <v>5</v>
      </c>
      <c r="X59" s="17">
        <v>146</v>
      </c>
      <c r="Y59" s="26">
        <v>0.71212121212121215</v>
      </c>
      <c r="Z59" s="12" t="s">
        <v>455</v>
      </c>
      <c r="AA59" s="12" t="s">
        <v>451</v>
      </c>
      <c r="AB59" s="12" t="s">
        <v>450</v>
      </c>
      <c r="AC59" s="85">
        <v>1095346779</v>
      </c>
      <c r="AD59" s="85" t="b">
        <v>1</v>
      </c>
      <c r="AE59" s="8">
        <v>173</v>
      </c>
      <c r="AF59" s="8" t="b">
        <v>1</v>
      </c>
      <c r="AG59" s="10" t="b">
        <v>0</v>
      </c>
      <c r="AH59" s="11"/>
      <c r="AI59" s="86" t="b">
        <v>0</v>
      </c>
      <c r="AJ59" s="17">
        <v>125</v>
      </c>
      <c r="AK59" s="11" t="s">
        <v>343</v>
      </c>
      <c r="AL59" s="87" t="b">
        <v>1</v>
      </c>
      <c r="AM59" s="87" t="b">
        <v>0</v>
      </c>
      <c r="AN59" s="11" t="s">
        <v>338</v>
      </c>
      <c r="AO59" s="11" t="s">
        <v>348</v>
      </c>
      <c r="AP59" s="11" t="s">
        <v>341</v>
      </c>
      <c r="AQ59" s="11" t="s">
        <v>339</v>
      </c>
      <c r="AR59" s="11" t="s">
        <v>347</v>
      </c>
      <c r="AS59" s="11" t="s">
        <v>350</v>
      </c>
      <c r="AT59" s="11" t="s">
        <v>352</v>
      </c>
      <c r="AU59" s="11" t="s">
        <v>343</v>
      </c>
      <c r="AV59" s="18" t="s">
        <v>340</v>
      </c>
    </row>
    <row r="60" spans="1:48" s="9" customFormat="1" x14ac:dyDescent="0.35">
      <c r="A60" s="8">
        <v>84</v>
      </c>
      <c r="B60" s="8" t="b">
        <v>1</v>
      </c>
      <c r="C60" s="8" t="b">
        <v>0</v>
      </c>
      <c r="D60" s="8" t="b">
        <v>1</v>
      </c>
      <c r="E60" s="8" t="b">
        <v>1</v>
      </c>
      <c r="F60" s="8" t="b">
        <v>0</v>
      </c>
      <c r="G60" s="8">
        <v>0</v>
      </c>
      <c r="H60" s="8">
        <v>43</v>
      </c>
      <c r="I60" s="8">
        <v>2</v>
      </c>
      <c r="J60" s="8">
        <v>5</v>
      </c>
      <c r="K60" s="8" t="b">
        <v>1</v>
      </c>
      <c r="L60" s="8" t="b">
        <v>0</v>
      </c>
      <c r="M60" s="8" t="b">
        <v>0</v>
      </c>
      <c r="N60" s="8" t="b">
        <v>0</v>
      </c>
      <c r="O60" s="8" t="b">
        <v>0</v>
      </c>
      <c r="P60" s="8" t="b">
        <v>0</v>
      </c>
      <c r="Q60" s="8">
        <v>49</v>
      </c>
      <c r="R60" s="8"/>
      <c r="S60" s="19">
        <v>45</v>
      </c>
      <c r="T60" s="91"/>
      <c r="U60" s="8" t="s">
        <v>485</v>
      </c>
      <c r="V60" s="17">
        <v>7</v>
      </c>
      <c r="W60" s="17">
        <v>8</v>
      </c>
      <c r="X60" s="17">
        <v>146</v>
      </c>
      <c r="Y60" s="26">
        <v>0.69696969696969702</v>
      </c>
      <c r="Z60" s="12" t="s">
        <v>455</v>
      </c>
      <c r="AA60" s="12" t="s">
        <v>451</v>
      </c>
      <c r="AB60" s="12" t="s">
        <v>450</v>
      </c>
      <c r="AC60" s="85">
        <v>893489484</v>
      </c>
      <c r="AD60" s="85" t="b">
        <v>1</v>
      </c>
      <c r="AE60" s="8">
        <v>176</v>
      </c>
      <c r="AF60" s="8" t="b">
        <v>1</v>
      </c>
      <c r="AG60" s="10" t="b">
        <v>0</v>
      </c>
      <c r="AH60" s="11"/>
      <c r="AI60" s="86" t="b">
        <v>0</v>
      </c>
      <c r="AJ60" s="17">
        <v>124</v>
      </c>
      <c r="AK60" s="11" t="s">
        <v>342</v>
      </c>
      <c r="AL60" s="87" t="b">
        <v>0</v>
      </c>
      <c r="AM60" s="87" t="b">
        <v>0</v>
      </c>
      <c r="AN60" s="11" t="s">
        <v>338</v>
      </c>
      <c r="AO60" s="11" t="s">
        <v>348</v>
      </c>
      <c r="AP60" s="11" t="s">
        <v>341</v>
      </c>
      <c r="AQ60" s="11" t="s">
        <v>339</v>
      </c>
      <c r="AR60" s="11" t="s">
        <v>347</v>
      </c>
      <c r="AS60" s="11" t="s">
        <v>350</v>
      </c>
      <c r="AT60" s="11" t="s">
        <v>352</v>
      </c>
      <c r="AU60" s="11" t="s">
        <v>343</v>
      </c>
      <c r="AV60" s="18" t="s">
        <v>340</v>
      </c>
    </row>
    <row r="61" spans="1:48" x14ac:dyDescent="0.35">
      <c r="A61" s="8">
        <v>27</v>
      </c>
      <c r="B61" s="8" t="b">
        <v>1</v>
      </c>
      <c r="C61" s="8" t="b">
        <v>0</v>
      </c>
      <c r="D61" s="8" t="b">
        <v>1</v>
      </c>
      <c r="E61" s="8" t="b">
        <v>1</v>
      </c>
      <c r="F61" s="8" t="b">
        <v>0</v>
      </c>
      <c r="G61" s="8">
        <v>0</v>
      </c>
      <c r="H61" s="8">
        <v>43</v>
      </c>
      <c r="I61" s="8">
        <v>2</v>
      </c>
      <c r="J61" s="8">
        <v>1</v>
      </c>
      <c r="K61" s="8" t="b">
        <v>0</v>
      </c>
      <c r="L61" s="8" t="b">
        <v>0</v>
      </c>
      <c r="M61" s="8" t="b">
        <v>0</v>
      </c>
      <c r="N61" s="8" t="b">
        <v>0</v>
      </c>
      <c r="O61" s="8" t="b">
        <v>0</v>
      </c>
      <c r="P61" s="8" t="b">
        <v>0</v>
      </c>
      <c r="Q61" s="8">
        <v>50</v>
      </c>
      <c r="R61" s="8"/>
      <c r="S61" s="19">
        <v>45</v>
      </c>
      <c r="T61" s="91"/>
      <c r="U61" s="8" t="s">
        <v>486</v>
      </c>
      <c r="V61" s="17">
        <v>7</v>
      </c>
      <c r="W61" s="17">
        <v>8</v>
      </c>
      <c r="X61" s="17">
        <v>146</v>
      </c>
      <c r="Y61" s="26">
        <v>0.69696969696969702</v>
      </c>
      <c r="Z61" s="12" t="s">
        <v>455</v>
      </c>
      <c r="AA61" s="12" t="s">
        <v>460</v>
      </c>
      <c r="AB61" s="12" t="s">
        <v>450</v>
      </c>
      <c r="AC61" s="85">
        <v>785262154</v>
      </c>
      <c r="AD61" s="85" t="b">
        <v>1</v>
      </c>
      <c r="AE61" s="8">
        <v>175</v>
      </c>
      <c r="AF61" s="8" t="b">
        <v>1</v>
      </c>
      <c r="AG61" s="10" t="b">
        <v>0</v>
      </c>
      <c r="AH61" s="11"/>
      <c r="AI61" s="86" t="b">
        <v>0</v>
      </c>
      <c r="AJ61" s="17">
        <v>128</v>
      </c>
      <c r="AK61" s="11" t="s">
        <v>346</v>
      </c>
      <c r="AL61" s="87" t="b">
        <v>0</v>
      </c>
      <c r="AM61" s="87" t="b">
        <v>0</v>
      </c>
      <c r="AN61" s="11" t="s">
        <v>338</v>
      </c>
      <c r="AO61" s="11" t="s">
        <v>348</v>
      </c>
      <c r="AP61" s="11" t="s">
        <v>341</v>
      </c>
      <c r="AQ61" s="11" t="s">
        <v>339</v>
      </c>
      <c r="AR61" s="11" t="s">
        <v>347</v>
      </c>
      <c r="AS61" s="11" t="s">
        <v>350</v>
      </c>
      <c r="AT61" s="11" t="s">
        <v>352</v>
      </c>
      <c r="AU61" s="11" t="s">
        <v>343</v>
      </c>
      <c r="AV61" s="18" t="s">
        <v>340</v>
      </c>
    </row>
    <row r="62" spans="1:48" s="9" customFormat="1" x14ac:dyDescent="0.35">
      <c r="A62" s="8">
        <v>156</v>
      </c>
      <c r="B62" s="8" t="b">
        <v>1</v>
      </c>
      <c r="C62" s="8" t="b">
        <v>0</v>
      </c>
      <c r="D62" s="8" t="b">
        <v>1</v>
      </c>
      <c r="E62" s="8" t="b">
        <v>0</v>
      </c>
      <c r="F62" s="8" t="b">
        <v>1</v>
      </c>
      <c r="G62" s="8">
        <v>0</v>
      </c>
      <c r="H62" s="8">
        <v>107</v>
      </c>
      <c r="I62" s="8">
        <v>-62</v>
      </c>
      <c r="J62" s="8">
        <v>2</v>
      </c>
      <c r="K62" s="8" t="b">
        <v>0</v>
      </c>
      <c r="L62" s="8" t="b">
        <v>0</v>
      </c>
      <c r="M62" s="8" t="b">
        <v>0</v>
      </c>
      <c r="N62" s="8" t="b">
        <v>0</v>
      </c>
      <c r="O62" s="8" t="b">
        <v>0</v>
      </c>
      <c r="P62" s="8" t="b">
        <v>0</v>
      </c>
      <c r="Q62" s="8">
        <v>51</v>
      </c>
      <c r="R62" s="8"/>
      <c r="S62" s="19">
        <v>45</v>
      </c>
      <c r="T62" s="91" t="s">
        <v>435</v>
      </c>
      <c r="U62" s="8" t="s">
        <v>487</v>
      </c>
      <c r="V62" s="17">
        <v>7</v>
      </c>
      <c r="W62" s="17">
        <v>7</v>
      </c>
      <c r="X62" s="17">
        <v>146</v>
      </c>
      <c r="Y62" s="26">
        <v>0.70202020202020199</v>
      </c>
      <c r="Z62" s="12" t="s">
        <v>450</v>
      </c>
      <c r="AA62" s="12" t="s">
        <v>460</v>
      </c>
      <c r="AB62" s="12" t="s">
        <v>450</v>
      </c>
      <c r="AC62" s="85">
        <v>762603786</v>
      </c>
      <c r="AD62" s="85" t="b">
        <v>1</v>
      </c>
      <c r="AE62" s="8">
        <v>180</v>
      </c>
      <c r="AF62" s="8" t="b">
        <v>1</v>
      </c>
      <c r="AG62" s="10" t="b">
        <v>0</v>
      </c>
      <c r="AH62" s="11"/>
      <c r="AI62" s="86" t="b">
        <v>0</v>
      </c>
      <c r="AJ62" s="17">
        <v>123</v>
      </c>
      <c r="AK62" s="11" t="s">
        <v>343</v>
      </c>
      <c r="AL62" s="87" t="b">
        <v>1</v>
      </c>
      <c r="AM62" s="87" t="b">
        <v>0</v>
      </c>
      <c r="AN62" s="11" t="s">
        <v>338</v>
      </c>
      <c r="AO62" s="11" t="s">
        <v>348</v>
      </c>
      <c r="AP62" s="11" t="s">
        <v>341</v>
      </c>
      <c r="AQ62" s="11" t="s">
        <v>339</v>
      </c>
      <c r="AR62" s="11" t="s">
        <v>347</v>
      </c>
      <c r="AS62" s="11" t="s">
        <v>350</v>
      </c>
      <c r="AT62" s="11" t="s">
        <v>352</v>
      </c>
      <c r="AU62" s="11" t="s">
        <v>343</v>
      </c>
      <c r="AV62" s="18" t="s">
        <v>340</v>
      </c>
    </row>
    <row r="63" spans="1:48" x14ac:dyDescent="0.35">
      <c r="A63" s="8">
        <v>187</v>
      </c>
      <c r="B63" s="8" t="b">
        <v>1</v>
      </c>
      <c r="C63" s="8" t="b">
        <v>0</v>
      </c>
      <c r="D63" s="8" t="b">
        <v>1</v>
      </c>
      <c r="E63" s="8" t="b">
        <v>1</v>
      </c>
      <c r="F63" s="8" t="b">
        <v>0</v>
      </c>
      <c r="G63" s="8">
        <v>0</v>
      </c>
      <c r="H63" s="8">
        <v>43</v>
      </c>
      <c r="I63" s="8">
        <v>2</v>
      </c>
      <c r="J63" s="8">
        <v>3</v>
      </c>
      <c r="K63" s="8" t="b">
        <v>0</v>
      </c>
      <c r="L63" s="8" t="b">
        <v>0</v>
      </c>
      <c r="M63" s="8" t="b">
        <v>0</v>
      </c>
      <c r="N63" s="8" t="b">
        <v>0</v>
      </c>
      <c r="O63" s="8" t="b">
        <v>0</v>
      </c>
      <c r="P63" s="8" t="b">
        <v>0</v>
      </c>
      <c r="Q63" s="8">
        <v>52</v>
      </c>
      <c r="R63" s="8"/>
      <c r="S63" s="19">
        <v>45</v>
      </c>
      <c r="T63" s="91"/>
      <c r="U63" s="8" t="s">
        <v>488</v>
      </c>
      <c r="V63" s="17">
        <v>7</v>
      </c>
      <c r="W63" s="17">
        <v>6</v>
      </c>
      <c r="X63" s="17">
        <v>146</v>
      </c>
      <c r="Y63" s="26">
        <v>0.70707070707070707</v>
      </c>
      <c r="Z63" s="12" t="s">
        <v>450</v>
      </c>
      <c r="AA63" s="12" t="s">
        <v>460</v>
      </c>
      <c r="AB63" s="12" t="s">
        <v>456</v>
      </c>
      <c r="AC63" s="85">
        <v>754110143</v>
      </c>
      <c r="AD63" s="85" t="b">
        <v>0</v>
      </c>
      <c r="AE63" s="8"/>
      <c r="AF63" s="8" t="b">
        <v>1</v>
      </c>
      <c r="AG63" s="10" t="b">
        <v>0</v>
      </c>
      <c r="AH63" s="11"/>
      <c r="AI63" s="86" t="b">
        <v>0</v>
      </c>
      <c r="AJ63" s="17">
        <v>130</v>
      </c>
      <c r="AK63" s="11" t="s">
        <v>350</v>
      </c>
      <c r="AL63" s="87" t="b">
        <v>1</v>
      </c>
      <c r="AM63" s="87" t="b">
        <v>1</v>
      </c>
      <c r="AN63" s="11" t="s">
        <v>338</v>
      </c>
      <c r="AO63" s="11" t="s">
        <v>348</v>
      </c>
      <c r="AP63" s="11" t="s">
        <v>341</v>
      </c>
      <c r="AQ63" s="11" t="s">
        <v>339</v>
      </c>
      <c r="AR63" s="11" t="s">
        <v>347</v>
      </c>
      <c r="AS63" s="11" t="s">
        <v>350</v>
      </c>
      <c r="AT63" s="11" t="s">
        <v>352</v>
      </c>
      <c r="AU63" s="11" t="s">
        <v>346</v>
      </c>
      <c r="AV63" s="18" t="s">
        <v>340</v>
      </c>
    </row>
    <row r="64" spans="1:48" x14ac:dyDescent="0.35">
      <c r="A64" s="8">
        <v>112</v>
      </c>
      <c r="B64" s="8" t="b">
        <v>1</v>
      </c>
      <c r="C64" s="8" t="b">
        <v>0</v>
      </c>
      <c r="D64" s="8" t="b">
        <v>1</v>
      </c>
      <c r="E64" s="8" t="b">
        <v>1</v>
      </c>
      <c r="F64" s="8" t="b">
        <v>0</v>
      </c>
      <c r="G64" s="8">
        <v>0</v>
      </c>
      <c r="H64" s="8">
        <v>43</v>
      </c>
      <c r="I64" s="8">
        <v>2</v>
      </c>
      <c r="J64" s="8">
        <v>4</v>
      </c>
      <c r="K64" s="8" t="b">
        <v>0</v>
      </c>
      <c r="L64" s="8" t="b">
        <v>0</v>
      </c>
      <c r="M64" s="8" t="b">
        <v>0</v>
      </c>
      <c r="N64" s="8" t="b">
        <v>0</v>
      </c>
      <c r="O64" s="8" t="b">
        <v>0</v>
      </c>
      <c r="P64" s="8" t="b">
        <v>0</v>
      </c>
      <c r="Q64" s="8">
        <v>53</v>
      </c>
      <c r="R64" s="8"/>
      <c r="S64" s="19">
        <v>45</v>
      </c>
      <c r="T64" s="91"/>
      <c r="U64" s="8" t="s">
        <v>489</v>
      </c>
      <c r="V64" s="17">
        <v>7</v>
      </c>
      <c r="W64" s="17">
        <v>7</v>
      </c>
      <c r="X64" s="17">
        <v>146</v>
      </c>
      <c r="Y64" s="26">
        <v>0.70202020202020199</v>
      </c>
      <c r="Z64" s="12" t="s">
        <v>455</v>
      </c>
      <c r="AA64" s="12" t="s">
        <v>451</v>
      </c>
      <c r="AB64" s="12" t="s">
        <v>456</v>
      </c>
      <c r="AC64" s="85">
        <v>430170561</v>
      </c>
      <c r="AD64" s="85" t="b">
        <v>1</v>
      </c>
      <c r="AE64" s="8">
        <v>175</v>
      </c>
      <c r="AF64" s="8" t="b">
        <v>1</v>
      </c>
      <c r="AG64" s="10" t="b">
        <v>0</v>
      </c>
      <c r="AH64" s="11"/>
      <c r="AI64" s="86" t="b">
        <v>0</v>
      </c>
      <c r="AJ64" s="17">
        <v>130</v>
      </c>
      <c r="AK64" s="11" t="s">
        <v>342</v>
      </c>
      <c r="AL64" s="87" t="b">
        <v>1</v>
      </c>
      <c r="AM64" s="87" t="b">
        <v>0</v>
      </c>
      <c r="AN64" s="11" t="s">
        <v>338</v>
      </c>
      <c r="AO64" s="11" t="s">
        <v>348</v>
      </c>
      <c r="AP64" s="11" t="s">
        <v>341</v>
      </c>
      <c r="AQ64" s="11" t="s">
        <v>339</v>
      </c>
      <c r="AR64" s="11" t="s">
        <v>342</v>
      </c>
      <c r="AS64" s="11" t="s">
        <v>350</v>
      </c>
      <c r="AT64" s="11" t="s">
        <v>352</v>
      </c>
      <c r="AU64" s="11" t="s">
        <v>346</v>
      </c>
      <c r="AV64" s="18" t="s">
        <v>340</v>
      </c>
    </row>
    <row r="65" spans="1:48" x14ac:dyDescent="0.35">
      <c r="A65" s="8">
        <v>3213</v>
      </c>
      <c r="B65" s="8" t="b">
        <v>1</v>
      </c>
      <c r="C65" s="8" t="b">
        <v>0</v>
      </c>
      <c r="D65" s="8" t="b">
        <v>1</v>
      </c>
      <c r="E65" s="8" t="b">
        <v>1</v>
      </c>
      <c r="F65" s="8" t="b">
        <v>0</v>
      </c>
      <c r="G65" s="8">
        <v>0</v>
      </c>
      <c r="H65" s="8">
        <v>43</v>
      </c>
      <c r="I65" s="8">
        <v>2</v>
      </c>
      <c r="J65" s="8">
        <v>5</v>
      </c>
      <c r="K65" s="8" t="b">
        <v>0</v>
      </c>
      <c r="L65" s="8" t="b">
        <v>0</v>
      </c>
      <c r="M65" s="8" t="b">
        <v>0</v>
      </c>
      <c r="N65" s="8" t="b">
        <v>0</v>
      </c>
      <c r="O65" s="8" t="b">
        <v>0</v>
      </c>
      <c r="P65" s="8" t="b">
        <v>0</v>
      </c>
      <c r="Q65" s="8">
        <v>54</v>
      </c>
      <c r="R65" s="8"/>
      <c r="S65" s="19">
        <v>45</v>
      </c>
      <c r="T65" s="91"/>
      <c r="U65" s="8" t="s">
        <v>490</v>
      </c>
      <c r="V65" s="17">
        <v>7</v>
      </c>
      <c r="W65" s="17">
        <v>8</v>
      </c>
      <c r="X65" s="17">
        <v>146</v>
      </c>
      <c r="Y65" s="26">
        <v>0.69696969696969702</v>
      </c>
      <c r="Z65" s="12" t="s">
        <v>455</v>
      </c>
      <c r="AA65" s="12" t="s">
        <v>451</v>
      </c>
      <c r="AB65" s="12" t="s">
        <v>450</v>
      </c>
      <c r="AC65" s="85">
        <v>423837352</v>
      </c>
      <c r="AD65" s="85" t="b">
        <v>1</v>
      </c>
      <c r="AE65" s="8">
        <v>100</v>
      </c>
      <c r="AF65" s="8" t="b">
        <v>1</v>
      </c>
      <c r="AG65" s="10" t="b">
        <v>0</v>
      </c>
      <c r="AH65" s="11"/>
      <c r="AI65" s="86" t="b">
        <v>0</v>
      </c>
      <c r="AJ65" s="17">
        <v>131</v>
      </c>
      <c r="AK65" s="11" t="s">
        <v>338</v>
      </c>
      <c r="AL65" s="87" t="b">
        <v>1</v>
      </c>
      <c r="AM65" s="87" t="b">
        <v>1</v>
      </c>
      <c r="AN65" s="11" t="s">
        <v>338</v>
      </c>
      <c r="AO65" s="11" t="s">
        <v>348</v>
      </c>
      <c r="AP65" s="11" t="s">
        <v>341</v>
      </c>
      <c r="AQ65" s="11" t="s">
        <v>339</v>
      </c>
      <c r="AR65" s="11" t="s">
        <v>342</v>
      </c>
      <c r="AS65" s="11" t="s">
        <v>350</v>
      </c>
      <c r="AT65" s="11" t="s">
        <v>352</v>
      </c>
      <c r="AU65" s="11" t="s">
        <v>343</v>
      </c>
      <c r="AV65" s="18" t="s">
        <v>340</v>
      </c>
    </row>
    <row r="66" spans="1:48" x14ac:dyDescent="0.35">
      <c r="A66" s="8">
        <v>227</v>
      </c>
      <c r="B66" s="8" t="b">
        <v>1</v>
      </c>
      <c r="C66" s="8" t="b">
        <v>0</v>
      </c>
      <c r="D66" s="8" t="b">
        <v>1</v>
      </c>
      <c r="E66" s="8" t="b">
        <v>1</v>
      </c>
      <c r="F66" s="8" t="b">
        <v>0</v>
      </c>
      <c r="G66" s="8">
        <v>0</v>
      </c>
      <c r="H66" s="8">
        <v>33</v>
      </c>
      <c r="I66" s="8">
        <v>12</v>
      </c>
      <c r="J66" s="8">
        <v>1</v>
      </c>
      <c r="K66" s="8" t="b">
        <v>1</v>
      </c>
      <c r="L66" s="8" t="b">
        <v>0</v>
      </c>
      <c r="M66" s="8" t="b">
        <v>0</v>
      </c>
      <c r="N66" s="8" t="b">
        <v>0</v>
      </c>
      <c r="O66" s="8" t="b">
        <v>0</v>
      </c>
      <c r="P66" s="8" t="b">
        <v>0</v>
      </c>
      <c r="Q66" s="8">
        <v>55</v>
      </c>
      <c r="R66" s="8"/>
      <c r="S66" s="19">
        <v>45</v>
      </c>
      <c r="T66" s="91" t="s">
        <v>436</v>
      </c>
      <c r="U66" s="8" t="s">
        <v>491</v>
      </c>
      <c r="V66" s="17">
        <v>6</v>
      </c>
      <c r="W66" s="17">
        <v>7</v>
      </c>
      <c r="X66" s="17">
        <v>146</v>
      </c>
      <c r="Y66" s="26">
        <v>0.70202020202020199</v>
      </c>
      <c r="Z66" s="12" t="s">
        <v>455</v>
      </c>
      <c r="AA66" s="12" t="s">
        <v>451</v>
      </c>
      <c r="AB66" s="12" t="s">
        <v>450</v>
      </c>
      <c r="AC66" s="85">
        <v>244127784</v>
      </c>
      <c r="AD66" s="85" t="b">
        <v>1</v>
      </c>
      <c r="AE66" s="8"/>
      <c r="AF66" s="8" t="b">
        <v>1</v>
      </c>
      <c r="AG66" s="10" t="b">
        <v>0</v>
      </c>
      <c r="AH66" s="11"/>
      <c r="AI66" s="86" t="b">
        <v>0</v>
      </c>
      <c r="AJ66" s="17">
        <v>135</v>
      </c>
      <c r="AK66" s="11" t="s">
        <v>343</v>
      </c>
      <c r="AL66" s="87" t="b">
        <v>1</v>
      </c>
      <c r="AM66" s="87" t="b">
        <v>0</v>
      </c>
      <c r="AN66" s="11" t="s">
        <v>338</v>
      </c>
      <c r="AO66" s="11" t="s">
        <v>345</v>
      </c>
      <c r="AP66" s="11" t="s">
        <v>341</v>
      </c>
      <c r="AQ66" s="11" t="s">
        <v>339</v>
      </c>
      <c r="AR66" s="11" t="s">
        <v>347</v>
      </c>
      <c r="AS66" s="11" t="s">
        <v>350</v>
      </c>
      <c r="AT66" s="11" t="s">
        <v>352</v>
      </c>
      <c r="AU66" s="11" t="s">
        <v>343</v>
      </c>
      <c r="AV66" s="18" t="s">
        <v>340</v>
      </c>
    </row>
    <row r="67" spans="1:48" x14ac:dyDescent="0.35">
      <c r="A67" s="8">
        <v>107</v>
      </c>
      <c r="B67" s="8" t="b">
        <v>1</v>
      </c>
      <c r="C67" s="8" t="b">
        <v>0</v>
      </c>
      <c r="D67" s="8" t="b">
        <v>1</v>
      </c>
      <c r="E67" s="8" t="b">
        <v>0</v>
      </c>
      <c r="F67" s="8" t="b">
        <v>1</v>
      </c>
      <c r="G67" s="8">
        <v>0</v>
      </c>
      <c r="H67" s="8">
        <v>90</v>
      </c>
      <c r="I67" s="8">
        <v>-45</v>
      </c>
      <c r="J67" s="8">
        <v>2</v>
      </c>
      <c r="K67" s="8" t="b">
        <v>1</v>
      </c>
      <c r="L67" s="8" t="b">
        <v>0</v>
      </c>
      <c r="M67" s="8" t="b">
        <v>0</v>
      </c>
      <c r="N67" s="8" t="b">
        <v>0</v>
      </c>
      <c r="O67" s="8" t="b">
        <v>0</v>
      </c>
      <c r="P67" s="8" t="b">
        <v>0</v>
      </c>
      <c r="Q67" s="8">
        <v>56</v>
      </c>
      <c r="R67" s="8"/>
      <c r="S67" s="19">
        <v>45</v>
      </c>
      <c r="T67" s="91" t="s">
        <v>435</v>
      </c>
      <c r="U67" s="8" t="s">
        <v>389</v>
      </c>
      <c r="V67" s="17">
        <v>6</v>
      </c>
      <c r="W67" s="17">
        <v>6</v>
      </c>
      <c r="X67" s="17">
        <v>146</v>
      </c>
      <c r="Y67" s="26">
        <v>0.70707070707070707</v>
      </c>
      <c r="Z67" s="12" t="s">
        <v>455</v>
      </c>
      <c r="AA67" s="12" t="s">
        <v>451</v>
      </c>
      <c r="AB67" s="12" t="s">
        <v>450</v>
      </c>
      <c r="AC67" s="85">
        <v>106850967</v>
      </c>
      <c r="AD67" s="85" t="b">
        <v>1</v>
      </c>
      <c r="AE67" s="8"/>
      <c r="AF67" s="8" t="b">
        <v>1</v>
      </c>
      <c r="AG67" s="10" t="b">
        <v>1</v>
      </c>
      <c r="AH67" s="11" t="s">
        <v>341</v>
      </c>
      <c r="AI67" s="86" t="b">
        <v>1</v>
      </c>
      <c r="AJ67" s="17">
        <v>125</v>
      </c>
      <c r="AK67" s="11" t="s">
        <v>345</v>
      </c>
      <c r="AL67" s="87" t="b">
        <v>1</v>
      </c>
      <c r="AM67" s="87" t="b">
        <v>0</v>
      </c>
      <c r="AN67" s="11" t="s">
        <v>338</v>
      </c>
      <c r="AO67" s="11" t="s">
        <v>345</v>
      </c>
      <c r="AP67" s="11" t="s">
        <v>341</v>
      </c>
      <c r="AQ67" s="11" t="s">
        <v>339</v>
      </c>
      <c r="AR67" s="11" t="s">
        <v>347</v>
      </c>
      <c r="AS67" s="11" t="s">
        <v>350</v>
      </c>
      <c r="AT67" s="11" t="s">
        <v>352</v>
      </c>
      <c r="AU67" s="11" t="s">
        <v>343</v>
      </c>
      <c r="AV67" s="18" t="s">
        <v>340</v>
      </c>
    </row>
    <row r="68" spans="1:48" x14ac:dyDescent="0.35">
      <c r="A68" s="8">
        <v>273</v>
      </c>
      <c r="B68" s="8" t="b">
        <v>1</v>
      </c>
      <c r="C68" s="8" t="b">
        <v>0</v>
      </c>
      <c r="D68" s="8" t="b">
        <v>1</v>
      </c>
      <c r="E68" s="8" t="b">
        <v>1</v>
      </c>
      <c r="F68" s="8" t="b">
        <v>0</v>
      </c>
      <c r="G68" s="8">
        <v>0</v>
      </c>
      <c r="H68" s="8">
        <v>43</v>
      </c>
      <c r="I68" s="8">
        <v>14</v>
      </c>
      <c r="J68" s="8">
        <v>1</v>
      </c>
      <c r="K68" s="8" t="b">
        <v>0</v>
      </c>
      <c r="L68" s="8" t="b">
        <v>0</v>
      </c>
      <c r="M68" s="8" t="b">
        <v>0</v>
      </c>
      <c r="N68" s="8" t="b">
        <v>0</v>
      </c>
      <c r="O68" s="8" t="b">
        <v>0</v>
      </c>
      <c r="P68" s="8" t="b">
        <v>0</v>
      </c>
      <c r="Q68" s="8">
        <v>57</v>
      </c>
      <c r="R68" s="8"/>
      <c r="S68" s="19">
        <v>57</v>
      </c>
      <c r="T68" s="91" t="s">
        <v>436</v>
      </c>
      <c r="U68" s="8" t="s">
        <v>492</v>
      </c>
      <c r="V68" s="17">
        <v>6</v>
      </c>
      <c r="W68" s="17">
        <v>7</v>
      </c>
      <c r="X68" s="17">
        <v>145</v>
      </c>
      <c r="Y68" s="26">
        <v>0.69696969696969702</v>
      </c>
      <c r="Z68" s="12" t="s">
        <v>455</v>
      </c>
      <c r="AA68" s="12" t="s">
        <v>451</v>
      </c>
      <c r="AB68" s="12" t="s">
        <v>456</v>
      </c>
      <c r="AC68" s="85">
        <v>2055308548</v>
      </c>
      <c r="AD68" s="85" t="b">
        <v>1</v>
      </c>
      <c r="AE68" s="8"/>
      <c r="AF68" s="8" t="b">
        <v>1</v>
      </c>
      <c r="AG68" s="10" t="b">
        <v>0</v>
      </c>
      <c r="AH68" s="11"/>
      <c r="AI68" s="86" t="b">
        <v>0</v>
      </c>
      <c r="AJ68" s="17">
        <v>132</v>
      </c>
      <c r="AK68" s="11" t="s">
        <v>337</v>
      </c>
      <c r="AL68" s="87" t="b">
        <v>1</v>
      </c>
      <c r="AM68" s="87" t="b">
        <v>0</v>
      </c>
      <c r="AN68" s="11" t="s">
        <v>338</v>
      </c>
      <c r="AO68" s="11" t="s">
        <v>348</v>
      </c>
      <c r="AP68" s="11" t="s">
        <v>341</v>
      </c>
      <c r="AQ68" s="11" t="s">
        <v>339</v>
      </c>
      <c r="AR68" s="11" t="s">
        <v>347</v>
      </c>
      <c r="AS68" s="11" t="s">
        <v>350</v>
      </c>
      <c r="AT68" s="11" t="s">
        <v>337</v>
      </c>
      <c r="AU68" s="11" t="s">
        <v>343</v>
      </c>
      <c r="AV68" s="18" t="s">
        <v>340</v>
      </c>
    </row>
    <row r="69" spans="1:48" x14ac:dyDescent="0.35">
      <c r="A69" s="8">
        <v>171</v>
      </c>
      <c r="B69" s="8" t="b">
        <v>1</v>
      </c>
      <c r="C69" s="8" t="b">
        <v>0</v>
      </c>
      <c r="D69" s="8" t="b">
        <v>1</v>
      </c>
      <c r="E69" s="8" t="b">
        <v>1</v>
      </c>
      <c r="F69" s="8" t="b">
        <v>0</v>
      </c>
      <c r="G69" s="8">
        <v>0</v>
      </c>
      <c r="H69" s="8">
        <v>55</v>
      </c>
      <c r="I69" s="8">
        <v>2</v>
      </c>
      <c r="J69" s="8">
        <v>2</v>
      </c>
      <c r="K69" s="8" t="b">
        <v>0</v>
      </c>
      <c r="L69" s="8" t="b">
        <v>0</v>
      </c>
      <c r="M69" s="8" t="b">
        <v>0</v>
      </c>
      <c r="N69" s="8" t="b">
        <v>0</v>
      </c>
      <c r="O69" s="8" t="b">
        <v>0</v>
      </c>
      <c r="P69" s="8" t="b">
        <v>0</v>
      </c>
      <c r="Q69" s="8">
        <v>58</v>
      </c>
      <c r="R69" s="8"/>
      <c r="S69" s="19">
        <v>57</v>
      </c>
      <c r="T69" s="91"/>
      <c r="U69" s="8" t="s">
        <v>493</v>
      </c>
      <c r="V69" s="17">
        <v>7</v>
      </c>
      <c r="W69" s="17">
        <v>8</v>
      </c>
      <c r="X69" s="17">
        <v>145</v>
      </c>
      <c r="Y69" s="26">
        <v>0.69191919191919193</v>
      </c>
      <c r="Z69" s="12" t="s">
        <v>455</v>
      </c>
      <c r="AA69" s="12" t="s">
        <v>460</v>
      </c>
      <c r="AB69" s="12" t="s">
        <v>456</v>
      </c>
      <c r="AC69" s="85">
        <v>1983143980</v>
      </c>
      <c r="AD69" s="85" t="b">
        <v>1</v>
      </c>
      <c r="AE69" s="8">
        <v>165</v>
      </c>
      <c r="AF69" s="8" t="b">
        <v>1</v>
      </c>
      <c r="AG69" s="10" t="b">
        <v>0</v>
      </c>
      <c r="AH69" s="11"/>
      <c r="AI69" s="86" t="b">
        <v>0</v>
      </c>
      <c r="AJ69" s="17">
        <v>122</v>
      </c>
      <c r="AK69" s="11" t="s">
        <v>347</v>
      </c>
      <c r="AL69" s="87" t="b">
        <v>1</v>
      </c>
      <c r="AM69" s="87" t="b">
        <v>0</v>
      </c>
      <c r="AN69" s="11" t="s">
        <v>338</v>
      </c>
      <c r="AO69" s="11" t="s">
        <v>348</v>
      </c>
      <c r="AP69" s="11" t="s">
        <v>341</v>
      </c>
      <c r="AQ69" s="11" t="s">
        <v>339</v>
      </c>
      <c r="AR69" s="11" t="s">
        <v>347</v>
      </c>
      <c r="AS69" s="11" t="s">
        <v>350</v>
      </c>
      <c r="AT69" s="11" t="s">
        <v>352</v>
      </c>
      <c r="AU69" s="11" t="s">
        <v>343</v>
      </c>
      <c r="AV69" s="18" t="s">
        <v>340</v>
      </c>
    </row>
    <row r="70" spans="1:48" s="9" customFormat="1" x14ac:dyDescent="0.35">
      <c r="A70" s="8">
        <v>166</v>
      </c>
      <c r="B70" s="8" t="b">
        <v>1</v>
      </c>
      <c r="C70" s="8" t="b">
        <v>0</v>
      </c>
      <c r="D70" s="8" t="b">
        <v>1</v>
      </c>
      <c r="E70" s="8" t="b">
        <v>1</v>
      </c>
      <c r="F70" s="8" t="b">
        <v>0</v>
      </c>
      <c r="G70" s="8">
        <v>0</v>
      </c>
      <c r="H70" s="8">
        <v>55</v>
      </c>
      <c r="I70" s="8">
        <v>2</v>
      </c>
      <c r="J70" s="8">
        <v>3</v>
      </c>
      <c r="K70" s="8" t="b">
        <v>0</v>
      </c>
      <c r="L70" s="8" t="b">
        <v>0</v>
      </c>
      <c r="M70" s="8" t="b">
        <v>0</v>
      </c>
      <c r="N70" s="8" t="b">
        <v>0</v>
      </c>
      <c r="O70" s="8" t="b">
        <v>0</v>
      </c>
      <c r="P70" s="8" t="b">
        <v>0</v>
      </c>
      <c r="Q70" s="8">
        <v>59</v>
      </c>
      <c r="R70" s="8"/>
      <c r="S70" s="19">
        <v>57</v>
      </c>
      <c r="T70" s="91"/>
      <c r="U70" s="8" t="s">
        <v>494</v>
      </c>
      <c r="V70" s="17">
        <v>7</v>
      </c>
      <c r="W70" s="17">
        <v>5</v>
      </c>
      <c r="X70" s="17">
        <v>145</v>
      </c>
      <c r="Y70" s="26">
        <v>0.70707070707070707</v>
      </c>
      <c r="Z70" s="12" t="s">
        <v>455</v>
      </c>
      <c r="AA70" s="12" t="s">
        <v>451</v>
      </c>
      <c r="AB70" s="12" t="s">
        <v>456</v>
      </c>
      <c r="AC70" s="85">
        <v>1976020540</v>
      </c>
      <c r="AD70" s="85" t="b">
        <v>1</v>
      </c>
      <c r="AE70" s="8">
        <v>203</v>
      </c>
      <c r="AF70" s="8" t="b">
        <v>1</v>
      </c>
      <c r="AG70" s="10" t="b">
        <v>0</v>
      </c>
      <c r="AH70" s="11"/>
      <c r="AI70" s="86" t="b">
        <v>0</v>
      </c>
      <c r="AJ70" s="17">
        <v>138</v>
      </c>
      <c r="AK70" s="11" t="s">
        <v>343</v>
      </c>
      <c r="AL70" s="87" t="b">
        <v>1</v>
      </c>
      <c r="AM70" s="87" t="b">
        <v>0</v>
      </c>
      <c r="AN70" s="11" t="s">
        <v>338</v>
      </c>
      <c r="AO70" s="11" t="s">
        <v>348</v>
      </c>
      <c r="AP70" s="11" t="s">
        <v>341</v>
      </c>
      <c r="AQ70" s="11" t="s">
        <v>339</v>
      </c>
      <c r="AR70" s="11" t="s">
        <v>347</v>
      </c>
      <c r="AS70" s="11" t="s">
        <v>350</v>
      </c>
      <c r="AT70" s="11" t="s">
        <v>352</v>
      </c>
      <c r="AU70" s="11" t="s">
        <v>343</v>
      </c>
      <c r="AV70" s="18" t="s">
        <v>340</v>
      </c>
    </row>
    <row r="71" spans="1:48" x14ac:dyDescent="0.35">
      <c r="A71" s="8">
        <v>85</v>
      </c>
      <c r="B71" s="8" t="b">
        <v>1</v>
      </c>
      <c r="C71" s="8" t="b">
        <v>0</v>
      </c>
      <c r="D71" s="8" t="b">
        <v>1</v>
      </c>
      <c r="E71" s="8" t="b">
        <v>1</v>
      </c>
      <c r="F71" s="8" t="b">
        <v>0</v>
      </c>
      <c r="G71" s="8">
        <v>0</v>
      </c>
      <c r="H71" s="8">
        <v>33</v>
      </c>
      <c r="I71" s="8">
        <v>24</v>
      </c>
      <c r="J71" s="8">
        <v>4</v>
      </c>
      <c r="K71" s="8" t="b">
        <v>0</v>
      </c>
      <c r="L71" s="8" t="b">
        <v>0</v>
      </c>
      <c r="M71" s="8" t="b">
        <v>0</v>
      </c>
      <c r="N71" s="8" t="b">
        <v>0</v>
      </c>
      <c r="O71" s="8" t="b">
        <v>0</v>
      </c>
      <c r="P71" s="8" t="b">
        <v>0</v>
      </c>
      <c r="Q71" s="8">
        <v>60</v>
      </c>
      <c r="R71" s="8"/>
      <c r="S71" s="19">
        <v>57</v>
      </c>
      <c r="T71" s="91" t="s">
        <v>495</v>
      </c>
      <c r="U71" s="8" t="s">
        <v>496</v>
      </c>
      <c r="V71" s="17">
        <v>5</v>
      </c>
      <c r="W71" s="17">
        <v>8</v>
      </c>
      <c r="X71" s="17">
        <v>145</v>
      </c>
      <c r="Y71" s="26">
        <v>0.69191919191919193</v>
      </c>
      <c r="Z71" s="12" t="s">
        <v>455</v>
      </c>
      <c r="AA71" s="12" t="s">
        <v>460</v>
      </c>
      <c r="AB71" s="12" t="s">
        <v>456</v>
      </c>
      <c r="AC71" s="85">
        <v>1879059236</v>
      </c>
      <c r="AD71" s="85" t="b">
        <v>1</v>
      </c>
      <c r="AE71" s="8"/>
      <c r="AF71" s="8" t="b">
        <v>1</v>
      </c>
      <c r="AG71" s="10" t="b">
        <v>0</v>
      </c>
      <c r="AH71" s="11"/>
      <c r="AI71" s="86" t="b">
        <v>0</v>
      </c>
      <c r="AJ71" s="17">
        <v>131</v>
      </c>
      <c r="AK71" s="11" t="s">
        <v>342</v>
      </c>
      <c r="AL71" s="87" t="b">
        <v>0</v>
      </c>
      <c r="AM71" s="87" t="b">
        <v>0</v>
      </c>
      <c r="AN71" s="11" t="s">
        <v>335</v>
      </c>
      <c r="AO71" s="11" t="s">
        <v>345</v>
      </c>
      <c r="AP71" s="11" t="s">
        <v>341</v>
      </c>
      <c r="AQ71" s="11" t="s">
        <v>339</v>
      </c>
      <c r="AR71" s="11" t="s">
        <v>347</v>
      </c>
      <c r="AS71" s="11" t="s">
        <v>350</v>
      </c>
      <c r="AT71" s="11" t="s">
        <v>352</v>
      </c>
      <c r="AU71" s="11" t="s">
        <v>346</v>
      </c>
      <c r="AV71" s="18" t="s">
        <v>340</v>
      </c>
    </row>
    <row r="72" spans="1:48" x14ac:dyDescent="0.35">
      <c r="A72" s="8">
        <v>125</v>
      </c>
      <c r="B72" s="8" t="b">
        <v>1</v>
      </c>
      <c r="C72" s="8" t="b">
        <v>0</v>
      </c>
      <c r="D72" s="8" t="b">
        <v>1</v>
      </c>
      <c r="E72" s="8" t="b">
        <v>1</v>
      </c>
      <c r="F72" s="8" t="b">
        <v>0</v>
      </c>
      <c r="G72" s="8">
        <v>0</v>
      </c>
      <c r="H72" s="8">
        <v>55</v>
      </c>
      <c r="I72" s="8">
        <v>2</v>
      </c>
      <c r="J72" s="8">
        <v>5</v>
      </c>
      <c r="K72" s="8" t="b">
        <v>0</v>
      </c>
      <c r="L72" s="8" t="b">
        <v>0</v>
      </c>
      <c r="M72" s="8" t="b">
        <v>0</v>
      </c>
      <c r="N72" s="8" t="b">
        <v>0</v>
      </c>
      <c r="O72" s="8" t="b">
        <v>0</v>
      </c>
      <c r="P72" s="8" t="b">
        <v>0</v>
      </c>
      <c r="Q72" s="8">
        <v>61</v>
      </c>
      <c r="R72" s="8"/>
      <c r="S72" s="19">
        <v>57</v>
      </c>
      <c r="T72" s="91"/>
      <c r="U72" s="8" t="s">
        <v>497</v>
      </c>
      <c r="V72" s="17">
        <v>7</v>
      </c>
      <c r="W72" s="17">
        <v>4</v>
      </c>
      <c r="X72" s="17">
        <v>145</v>
      </c>
      <c r="Y72" s="26">
        <v>0.71212121212121215</v>
      </c>
      <c r="Z72" s="12" t="s">
        <v>455</v>
      </c>
      <c r="AA72" s="12" t="s">
        <v>451</v>
      </c>
      <c r="AB72" s="12" t="s">
        <v>498</v>
      </c>
      <c r="AC72" s="85">
        <v>425524591</v>
      </c>
      <c r="AD72" s="85" t="b">
        <v>1</v>
      </c>
      <c r="AE72" s="8">
        <v>100</v>
      </c>
      <c r="AF72" s="8" t="b">
        <v>1</v>
      </c>
      <c r="AG72" s="10" t="b">
        <v>0</v>
      </c>
      <c r="AH72" s="11"/>
      <c r="AI72" s="86" t="b">
        <v>0</v>
      </c>
      <c r="AJ72" s="17">
        <v>130</v>
      </c>
      <c r="AK72" s="11" t="s">
        <v>341</v>
      </c>
      <c r="AL72" s="87" t="b">
        <v>1</v>
      </c>
      <c r="AM72" s="87" t="b">
        <v>1</v>
      </c>
      <c r="AN72" s="11" t="s">
        <v>338</v>
      </c>
      <c r="AO72" s="11" t="s">
        <v>348</v>
      </c>
      <c r="AP72" s="11" t="s">
        <v>341</v>
      </c>
      <c r="AQ72" s="11" t="s">
        <v>339</v>
      </c>
      <c r="AR72" s="11" t="s">
        <v>347</v>
      </c>
      <c r="AS72" s="11" t="s">
        <v>350</v>
      </c>
      <c r="AT72" s="11" t="s">
        <v>352</v>
      </c>
      <c r="AU72" s="11" t="s">
        <v>343</v>
      </c>
      <c r="AV72" s="18" t="s">
        <v>340</v>
      </c>
    </row>
    <row r="73" spans="1:48" x14ac:dyDescent="0.35">
      <c r="A73" s="8">
        <v>1491</v>
      </c>
      <c r="B73" s="8" t="b">
        <v>1</v>
      </c>
      <c r="C73" s="8" t="b">
        <v>0</v>
      </c>
      <c r="D73" s="8" t="b">
        <v>1</v>
      </c>
      <c r="E73" s="8" t="b">
        <v>1</v>
      </c>
      <c r="F73" s="8" t="b">
        <v>0</v>
      </c>
      <c r="G73" s="8">
        <v>0</v>
      </c>
      <c r="H73" s="8">
        <v>43</v>
      </c>
      <c r="I73" s="8">
        <v>14</v>
      </c>
      <c r="J73" s="8">
        <v>1</v>
      </c>
      <c r="K73" s="8" t="b">
        <v>1</v>
      </c>
      <c r="L73" s="8" t="b">
        <v>0</v>
      </c>
      <c r="M73" s="8" t="b">
        <v>0</v>
      </c>
      <c r="N73" s="8" t="b">
        <v>0</v>
      </c>
      <c r="O73" s="8" t="b">
        <v>0</v>
      </c>
      <c r="P73" s="8" t="b">
        <v>0</v>
      </c>
      <c r="Q73" s="8">
        <v>62</v>
      </c>
      <c r="R73" s="8"/>
      <c r="S73" s="19">
        <v>57</v>
      </c>
      <c r="T73" s="91" t="s">
        <v>436</v>
      </c>
      <c r="U73" s="8" t="s">
        <v>499</v>
      </c>
      <c r="V73" s="17">
        <v>6</v>
      </c>
      <c r="W73" s="17">
        <v>8</v>
      </c>
      <c r="X73" s="17">
        <v>145</v>
      </c>
      <c r="Y73" s="26">
        <v>0.69191919191919193</v>
      </c>
      <c r="Z73" s="12" t="s">
        <v>455</v>
      </c>
      <c r="AA73" s="12" t="s">
        <v>451</v>
      </c>
      <c r="AB73" s="12" t="s">
        <v>453</v>
      </c>
      <c r="AC73" s="85">
        <v>168144514</v>
      </c>
      <c r="AD73" s="85" t="b">
        <v>1</v>
      </c>
      <c r="AE73" s="8"/>
      <c r="AF73" s="8" t="b">
        <v>1</v>
      </c>
      <c r="AG73" s="10" t="b">
        <v>0</v>
      </c>
      <c r="AH73" s="11"/>
      <c r="AI73" s="86" t="b">
        <v>0</v>
      </c>
      <c r="AJ73" s="17">
        <v>137</v>
      </c>
      <c r="AK73" s="11" t="s">
        <v>341</v>
      </c>
      <c r="AL73" s="87" t="b">
        <v>1</v>
      </c>
      <c r="AM73" s="87" t="b">
        <v>1</v>
      </c>
      <c r="AN73" s="11" t="s">
        <v>338</v>
      </c>
      <c r="AO73" s="11" t="s">
        <v>345</v>
      </c>
      <c r="AP73" s="11" t="s">
        <v>341</v>
      </c>
      <c r="AQ73" s="11" t="s">
        <v>339</v>
      </c>
      <c r="AR73" s="11" t="s">
        <v>347</v>
      </c>
      <c r="AS73" s="11" t="s">
        <v>350</v>
      </c>
      <c r="AT73" s="11" t="s">
        <v>352</v>
      </c>
      <c r="AU73" s="11" t="s">
        <v>343</v>
      </c>
      <c r="AV73" s="18" t="s">
        <v>340</v>
      </c>
    </row>
    <row r="74" spans="1:48" x14ac:dyDescent="0.35">
      <c r="A74" s="8">
        <v>1449</v>
      </c>
      <c r="B74" s="8" t="b">
        <v>1</v>
      </c>
      <c r="C74" s="8" t="b">
        <v>0</v>
      </c>
      <c r="D74" s="8" t="b">
        <v>1</v>
      </c>
      <c r="E74" s="8" t="b">
        <v>1</v>
      </c>
      <c r="F74" s="8" t="b">
        <v>0</v>
      </c>
      <c r="G74" s="8">
        <v>0</v>
      </c>
      <c r="H74" s="8">
        <v>43</v>
      </c>
      <c r="I74" s="8">
        <v>14</v>
      </c>
      <c r="J74" s="8">
        <v>2</v>
      </c>
      <c r="K74" s="8" t="b">
        <v>1</v>
      </c>
      <c r="L74" s="8" t="b">
        <v>0</v>
      </c>
      <c r="M74" s="8" t="b">
        <v>0</v>
      </c>
      <c r="N74" s="8" t="b">
        <v>0</v>
      </c>
      <c r="O74" s="8" t="b">
        <v>0</v>
      </c>
      <c r="P74" s="8" t="b">
        <v>0</v>
      </c>
      <c r="Q74" s="8">
        <v>63</v>
      </c>
      <c r="R74" s="8"/>
      <c r="S74" s="19">
        <v>57</v>
      </c>
      <c r="T74" s="91" t="s">
        <v>436</v>
      </c>
      <c r="U74" s="8" t="s">
        <v>398</v>
      </c>
      <c r="V74" s="17">
        <v>6</v>
      </c>
      <c r="W74" s="17">
        <v>7</v>
      </c>
      <c r="X74" s="17">
        <v>145</v>
      </c>
      <c r="Y74" s="26">
        <v>0.69696969696969702</v>
      </c>
      <c r="Z74" s="12" t="s">
        <v>455</v>
      </c>
      <c r="AA74" s="12" t="s">
        <v>451</v>
      </c>
      <c r="AB74" s="12" t="s">
        <v>450</v>
      </c>
      <c r="AC74" s="85">
        <v>111780422</v>
      </c>
      <c r="AD74" s="85" t="b">
        <v>1</v>
      </c>
      <c r="AE74" s="8"/>
      <c r="AF74" s="8" t="b">
        <v>1</v>
      </c>
      <c r="AG74" s="10" t="b">
        <v>1</v>
      </c>
      <c r="AH74" s="11" t="s">
        <v>350</v>
      </c>
      <c r="AI74" s="86" t="b">
        <v>1</v>
      </c>
      <c r="AJ74" s="17">
        <v>138</v>
      </c>
      <c r="AK74" s="11" t="s">
        <v>345</v>
      </c>
      <c r="AL74" s="87" t="b">
        <v>1</v>
      </c>
      <c r="AM74" s="87" t="b">
        <v>0</v>
      </c>
      <c r="AN74" s="11" t="s">
        <v>338</v>
      </c>
      <c r="AO74" s="11" t="s">
        <v>345</v>
      </c>
      <c r="AP74" s="11" t="s">
        <v>341</v>
      </c>
      <c r="AQ74" s="11" t="s">
        <v>339</v>
      </c>
      <c r="AR74" s="11" t="s">
        <v>347</v>
      </c>
      <c r="AS74" s="11" t="s">
        <v>350</v>
      </c>
      <c r="AT74" s="11" t="s">
        <v>352</v>
      </c>
      <c r="AU74" s="11" t="s">
        <v>343</v>
      </c>
      <c r="AV74" s="18" t="s">
        <v>340</v>
      </c>
    </row>
    <row r="75" spans="1:48" x14ac:dyDescent="0.35">
      <c r="A75" s="8">
        <v>165</v>
      </c>
      <c r="B75" s="8" t="b">
        <v>1</v>
      </c>
      <c r="C75" s="8" t="b">
        <v>0</v>
      </c>
      <c r="D75" s="8" t="b">
        <v>1</v>
      </c>
      <c r="E75" s="8" t="b">
        <v>1</v>
      </c>
      <c r="F75" s="8" t="b">
        <v>0</v>
      </c>
      <c r="G75" s="8">
        <v>0</v>
      </c>
      <c r="H75" s="8">
        <v>33</v>
      </c>
      <c r="I75" s="8">
        <v>31</v>
      </c>
      <c r="J75" s="8">
        <v>1</v>
      </c>
      <c r="K75" s="8" t="b">
        <v>0</v>
      </c>
      <c r="L75" s="8" t="b">
        <v>0</v>
      </c>
      <c r="M75" s="8" t="b">
        <v>0</v>
      </c>
      <c r="N75" s="8" t="b">
        <v>0</v>
      </c>
      <c r="O75" s="8" t="b">
        <v>0</v>
      </c>
      <c r="P75" s="8" t="b">
        <v>0</v>
      </c>
      <c r="Q75" s="8">
        <v>64</v>
      </c>
      <c r="R75" s="8"/>
      <c r="S75" s="19">
        <v>64</v>
      </c>
      <c r="T75" s="91" t="s">
        <v>495</v>
      </c>
      <c r="U75" s="8" t="s">
        <v>500</v>
      </c>
      <c r="V75" s="17">
        <v>4</v>
      </c>
      <c r="W75" s="17">
        <v>6</v>
      </c>
      <c r="X75" s="17">
        <v>144</v>
      </c>
      <c r="Y75" s="26">
        <v>0.69696969696969702</v>
      </c>
      <c r="Z75" s="12" t="s">
        <v>455</v>
      </c>
      <c r="AA75" s="12" t="s">
        <v>451</v>
      </c>
      <c r="AB75" s="12" t="s">
        <v>450</v>
      </c>
      <c r="AC75" s="85">
        <v>1660384198</v>
      </c>
      <c r="AD75" s="85" t="b">
        <v>1</v>
      </c>
      <c r="AE75" s="8"/>
      <c r="AF75" s="8" t="b">
        <v>1</v>
      </c>
      <c r="AG75" s="10" t="b">
        <v>0</v>
      </c>
      <c r="AH75" s="11"/>
      <c r="AI75" s="86" t="b">
        <v>0</v>
      </c>
      <c r="AJ75" s="17">
        <v>136</v>
      </c>
      <c r="AK75" s="11" t="s">
        <v>343</v>
      </c>
      <c r="AL75" s="87" t="b">
        <v>1</v>
      </c>
      <c r="AM75" s="87" t="b">
        <v>0</v>
      </c>
      <c r="AN75" s="11" t="s">
        <v>335</v>
      </c>
      <c r="AO75" s="11" t="s">
        <v>345</v>
      </c>
      <c r="AP75" s="11" t="s">
        <v>341</v>
      </c>
      <c r="AQ75" s="11" t="s">
        <v>339</v>
      </c>
      <c r="AR75" s="11" t="s">
        <v>347</v>
      </c>
      <c r="AS75" s="11" t="s">
        <v>336</v>
      </c>
      <c r="AT75" s="11" t="s">
        <v>352</v>
      </c>
      <c r="AU75" s="11" t="s">
        <v>343</v>
      </c>
      <c r="AV75" s="18" t="s">
        <v>340</v>
      </c>
    </row>
    <row r="76" spans="1:48" x14ac:dyDescent="0.35">
      <c r="A76" s="8">
        <v>1496</v>
      </c>
      <c r="B76" s="8" t="b">
        <v>1</v>
      </c>
      <c r="C76" s="8" t="b">
        <v>0</v>
      </c>
      <c r="D76" s="8" t="b">
        <v>1</v>
      </c>
      <c r="E76" s="8" t="b">
        <v>1</v>
      </c>
      <c r="F76" s="8" t="b">
        <v>0</v>
      </c>
      <c r="G76" s="8">
        <v>0</v>
      </c>
      <c r="H76" s="8">
        <v>62</v>
      </c>
      <c r="I76" s="8">
        <v>2</v>
      </c>
      <c r="J76" s="8">
        <v>2</v>
      </c>
      <c r="K76" s="8" t="b">
        <v>0</v>
      </c>
      <c r="L76" s="8" t="b">
        <v>0</v>
      </c>
      <c r="M76" s="8" t="b">
        <v>0</v>
      </c>
      <c r="N76" s="8" t="b">
        <v>0</v>
      </c>
      <c r="O76" s="8" t="b">
        <v>0</v>
      </c>
      <c r="P76" s="8" t="b">
        <v>0</v>
      </c>
      <c r="Q76" s="8">
        <v>65</v>
      </c>
      <c r="R76" s="8"/>
      <c r="S76" s="19">
        <v>64</v>
      </c>
      <c r="T76" s="91"/>
      <c r="U76" s="8" t="s">
        <v>501</v>
      </c>
      <c r="V76" s="17">
        <v>7</v>
      </c>
      <c r="W76" s="17">
        <v>5</v>
      </c>
      <c r="X76" s="17">
        <v>144</v>
      </c>
      <c r="Y76" s="26">
        <v>0.70202020202020199</v>
      </c>
      <c r="Z76" s="12" t="s">
        <v>455</v>
      </c>
      <c r="AA76" s="12" t="s">
        <v>451</v>
      </c>
      <c r="AB76" s="12" t="s">
        <v>453</v>
      </c>
      <c r="AC76" s="85">
        <v>1422512268</v>
      </c>
      <c r="AD76" s="85" t="b">
        <v>1</v>
      </c>
      <c r="AE76" s="8">
        <v>189</v>
      </c>
      <c r="AF76" s="8" t="b">
        <v>1</v>
      </c>
      <c r="AG76" s="10" t="b">
        <v>0</v>
      </c>
      <c r="AH76" s="11"/>
      <c r="AI76" s="86" t="b">
        <v>0</v>
      </c>
      <c r="AJ76" s="17">
        <v>137</v>
      </c>
      <c r="AK76" s="11" t="s">
        <v>347</v>
      </c>
      <c r="AL76" s="87" t="b">
        <v>1</v>
      </c>
      <c r="AM76" s="87" t="b">
        <v>0</v>
      </c>
      <c r="AN76" s="11" t="s">
        <v>338</v>
      </c>
      <c r="AO76" s="11" t="s">
        <v>348</v>
      </c>
      <c r="AP76" s="11" t="s">
        <v>341</v>
      </c>
      <c r="AQ76" s="11" t="s">
        <v>339</v>
      </c>
      <c r="AR76" s="11" t="s">
        <v>347</v>
      </c>
      <c r="AS76" s="11" t="s">
        <v>350</v>
      </c>
      <c r="AT76" s="11" t="s">
        <v>352</v>
      </c>
      <c r="AU76" s="11" t="s">
        <v>343</v>
      </c>
      <c r="AV76" s="18" t="s">
        <v>340</v>
      </c>
    </row>
    <row r="77" spans="1:48" x14ac:dyDescent="0.35">
      <c r="A77" s="8">
        <v>58</v>
      </c>
      <c r="B77" s="8" t="b">
        <v>1</v>
      </c>
      <c r="C77" s="8" t="b">
        <v>0</v>
      </c>
      <c r="D77" s="8" t="b">
        <v>1</v>
      </c>
      <c r="E77" s="8" t="b">
        <v>1</v>
      </c>
      <c r="F77" s="8" t="b">
        <v>0</v>
      </c>
      <c r="G77" s="8">
        <v>0</v>
      </c>
      <c r="H77" s="8">
        <v>62</v>
      </c>
      <c r="I77" s="8">
        <v>2</v>
      </c>
      <c r="J77" s="8">
        <v>3</v>
      </c>
      <c r="K77" s="8" t="b">
        <v>0</v>
      </c>
      <c r="L77" s="8" t="b">
        <v>0</v>
      </c>
      <c r="M77" s="8" t="b">
        <v>0</v>
      </c>
      <c r="N77" s="8" t="b">
        <v>0</v>
      </c>
      <c r="O77" s="8" t="b">
        <v>0</v>
      </c>
      <c r="P77" s="8" t="b">
        <v>0</v>
      </c>
      <c r="Q77" s="8">
        <v>66</v>
      </c>
      <c r="R77" s="8"/>
      <c r="S77" s="19">
        <v>64</v>
      </c>
      <c r="T77" s="91"/>
      <c r="U77" s="8" t="s">
        <v>502</v>
      </c>
      <c r="V77" s="17">
        <v>7</v>
      </c>
      <c r="W77" s="17">
        <v>7</v>
      </c>
      <c r="X77" s="17">
        <v>144</v>
      </c>
      <c r="Y77" s="26">
        <v>0.69191919191919193</v>
      </c>
      <c r="Z77" s="12" t="s">
        <v>450</v>
      </c>
      <c r="AA77" s="12" t="s">
        <v>451</v>
      </c>
      <c r="AB77" s="12" t="s">
        <v>450</v>
      </c>
      <c r="AC77" s="85">
        <v>1146851161</v>
      </c>
      <c r="AD77" s="85" t="b">
        <v>1</v>
      </c>
      <c r="AE77" s="8">
        <v>148</v>
      </c>
      <c r="AF77" s="8" t="b">
        <v>1</v>
      </c>
      <c r="AG77" s="10" t="b">
        <v>0</v>
      </c>
      <c r="AH77" s="11"/>
      <c r="AI77" s="86" t="b">
        <v>0</v>
      </c>
      <c r="AJ77" s="17">
        <v>130</v>
      </c>
      <c r="AK77" s="11" t="s">
        <v>347</v>
      </c>
      <c r="AL77" s="87" t="b">
        <v>1</v>
      </c>
      <c r="AM77" s="87" t="b">
        <v>0</v>
      </c>
      <c r="AN77" s="11" t="s">
        <v>338</v>
      </c>
      <c r="AO77" s="11" t="s">
        <v>348</v>
      </c>
      <c r="AP77" s="11" t="s">
        <v>341</v>
      </c>
      <c r="AQ77" s="11" t="s">
        <v>339</v>
      </c>
      <c r="AR77" s="11" t="s">
        <v>347</v>
      </c>
      <c r="AS77" s="11" t="s">
        <v>350</v>
      </c>
      <c r="AT77" s="11" t="s">
        <v>352</v>
      </c>
      <c r="AU77" s="11" t="s">
        <v>343</v>
      </c>
      <c r="AV77" s="18" t="s">
        <v>340</v>
      </c>
    </row>
    <row r="78" spans="1:48" x14ac:dyDescent="0.35">
      <c r="A78" s="8">
        <v>186</v>
      </c>
      <c r="B78" s="8" t="b">
        <v>1</v>
      </c>
      <c r="C78" s="8" t="b">
        <v>0</v>
      </c>
      <c r="D78" s="8" t="b">
        <v>1</v>
      </c>
      <c r="E78" s="8" t="b">
        <v>1</v>
      </c>
      <c r="F78" s="8" t="b">
        <v>0</v>
      </c>
      <c r="G78" s="8">
        <v>0</v>
      </c>
      <c r="H78" s="8">
        <v>55</v>
      </c>
      <c r="I78" s="8">
        <v>9</v>
      </c>
      <c r="J78" s="8">
        <v>4</v>
      </c>
      <c r="K78" s="8" t="b">
        <v>0</v>
      </c>
      <c r="L78" s="8" t="b">
        <v>0</v>
      </c>
      <c r="M78" s="8" t="b">
        <v>0</v>
      </c>
      <c r="N78" s="8" t="b">
        <v>0</v>
      </c>
      <c r="O78" s="8" t="b">
        <v>0</v>
      </c>
      <c r="P78" s="8" t="b">
        <v>0</v>
      </c>
      <c r="Q78" s="8">
        <v>67</v>
      </c>
      <c r="R78" s="8"/>
      <c r="S78" s="19">
        <v>64</v>
      </c>
      <c r="T78" s="91"/>
      <c r="U78" s="8" t="s">
        <v>503</v>
      </c>
      <c r="V78" s="17">
        <v>6</v>
      </c>
      <c r="W78" s="17">
        <v>8</v>
      </c>
      <c r="X78" s="17">
        <v>144</v>
      </c>
      <c r="Y78" s="26">
        <v>0.68686868686868685</v>
      </c>
      <c r="Z78" s="12" t="s">
        <v>455</v>
      </c>
      <c r="AA78" s="12" t="s">
        <v>460</v>
      </c>
      <c r="AB78" s="12" t="s">
        <v>450</v>
      </c>
      <c r="AC78" s="85">
        <v>919735560</v>
      </c>
      <c r="AD78" s="85" t="b">
        <v>1</v>
      </c>
      <c r="AE78" s="8"/>
      <c r="AF78" s="8" t="b">
        <v>1</v>
      </c>
      <c r="AG78" s="10" t="b">
        <v>0</v>
      </c>
      <c r="AH78" s="11"/>
      <c r="AI78" s="86" t="b">
        <v>0</v>
      </c>
      <c r="AJ78" s="17">
        <v>134</v>
      </c>
      <c r="AK78" s="11" t="s">
        <v>349</v>
      </c>
      <c r="AL78" s="87" t="b">
        <v>1</v>
      </c>
      <c r="AM78" s="87" t="b">
        <v>0</v>
      </c>
      <c r="AN78" s="11" t="s">
        <v>338</v>
      </c>
      <c r="AO78" s="11" t="s">
        <v>348</v>
      </c>
      <c r="AP78" s="11" t="s">
        <v>349</v>
      </c>
      <c r="AQ78" s="11" t="s">
        <v>339</v>
      </c>
      <c r="AR78" s="11" t="s">
        <v>347</v>
      </c>
      <c r="AS78" s="11" t="s">
        <v>350</v>
      </c>
      <c r="AT78" s="11" t="s">
        <v>352</v>
      </c>
      <c r="AU78" s="11" t="s">
        <v>346</v>
      </c>
      <c r="AV78" s="18" t="s">
        <v>340</v>
      </c>
    </row>
    <row r="79" spans="1:48" s="9" customFormat="1" x14ac:dyDescent="0.35">
      <c r="A79" s="8">
        <v>122</v>
      </c>
      <c r="B79" s="8" t="b">
        <v>1</v>
      </c>
      <c r="C79" s="8" t="b">
        <v>0</v>
      </c>
      <c r="D79" s="8" t="b">
        <v>1</v>
      </c>
      <c r="E79" s="8" t="b">
        <v>1</v>
      </c>
      <c r="F79" s="8" t="b">
        <v>0</v>
      </c>
      <c r="G79" s="8">
        <v>0</v>
      </c>
      <c r="H79" s="8">
        <v>55</v>
      </c>
      <c r="I79" s="8">
        <v>9</v>
      </c>
      <c r="J79" s="8">
        <v>5</v>
      </c>
      <c r="K79" s="8" t="b">
        <v>0</v>
      </c>
      <c r="L79" s="8" t="b">
        <v>0</v>
      </c>
      <c r="M79" s="8" t="b">
        <v>0</v>
      </c>
      <c r="N79" s="8" t="b">
        <v>0</v>
      </c>
      <c r="O79" s="8" t="b">
        <v>0</v>
      </c>
      <c r="P79" s="8" t="b">
        <v>0</v>
      </c>
      <c r="Q79" s="8">
        <v>68</v>
      </c>
      <c r="R79" s="8"/>
      <c r="S79" s="19">
        <v>64</v>
      </c>
      <c r="T79" s="91"/>
      <c r="U79" s="8" t="s">
        <v>401</v>
      </c>
      <c r="V79" s="17">
        <v>6</v>
      </c>
      <c r="W79" s="17">
        <v>5</v>
      </c>
      <c r="X79" s="17">
        <v>144</v>
      </c>
      <c r="Y79" s="26">
        <v>0.70202020202020199</v>
      </c>
      <c r="Z79" s="12" t="s">
        <v>450</v>
      </c>
      <c r="AA79" s="12" t="s">
        <v>451</v>
      </c>
      <c r="AB79" s="12" t="s">
        <v>450</v>
      </c>
      <c r="AC79" s="85">
        <v>851204388</v>
      </c>
      <c r="AD79" s="85" t="b">
        <v>1</v>
      </c>
      <c r="AE79" s="8"/>
      <c r="AF79" s="8" t="b">
        <v>1</v>
      </c>
      <c r="AG79" s="10" t="b">
        <v>1</v>
      </c>
      <c r="AH79" s="11" t="s">
        <v>341</v>
      </c>
      <c r="AI79" s="86" t="b">
        <v>1</v>
      </c>
      <c r="AJ79" s="17">
        <v>126</v>
      </c>
      <c r="AK79" s="11" t="s">
        <v>349</v>
      </c>
      <c r="AL79" s="87" t="b">
        <v>1</v>
      </c>
      <c r="AM79" s="87" t="b">
        <v>0</v>
      </c>
      <c r="AN79" s="11" t="s">
        <v>338</v>
      </c>
      <c r="AO79" s="11" t="s">
        <v>348</v>
      </c>
      <c r="AP79" s="11" t="s">
        <v>349</v>
      </c>
      <c r="AQ79" s="11" t="s">
        <v>339</v>
      </c>
      <c r="AR79" s="11" t="s">
        <v>347</v>
      </c>
      <c r="AS79" s="11" t="s">
        <v>350</v>
      </c>
      <c r="AT79" s="11" t="s">
        <v>352</v>
      </c>
      <c r="AU79" s="11" t="s">
        <v>343</v>
      </c>
      <c r="AV79" s="18" t="s">
        <v>340</v>
      </c>
    </row>
    <row r="80" spans="1:48" x14ac:dyDescent="0.35">
      <c r="A80" s="8">
        <v>3196</v>
      </c>
      <c r="B80" s="8" t="b">
        <v>1</v>
      </c>
      <c r="C80" s="8" t="b">
        <v>0</v>
      </c>
      <c r="D80" s="8" t="b">
        <v>1</v>
      </c>
      <c r="E80" s="8" t="b">
        <v>0</v>
      </c>
      <c r="F80" s="8" t="b">
        <v>1</v>
      </c>
      <c r="G80" s="8">
        <v>0</v>
      </c>
      <c r="H80" s="8">
        <v>125</v>
      </c>
      <c r="I80" s="8">
        <v>-61</v>
      </c>
      <c r="J80" s="8">
        <v>1</v>
      </c>
      <c r="K80" s="8" t="b">
        <v>1</v>
      </c>
      <c r="L80" s="8" t="b">
        <v>0</v>
      </c>
      <c r="M80" s="8" t="b">
        <v>0</v>
      </c>
      <c r="N80" s="8" t="b">
        <v>0</v>
      </c>
      <c r="O80" s="8" t="b">
        <v>0</v>
      </c>
      <c r="P80" s="8" t="b">
        <v>0</v>
      </c>
      <c r="Q80" s="8">
        <v>69</v>
      </c>
      <c r="R80" s="8"/>
      <c r="S80" s="19">
        <v>64</v>
      </c>
      <c r="T80" s="91" t="s">
        <v>435</v>
      </c>
      <c r="U80" s="8" t="s">
        <v>504</v>
      </c>
      <c r="V80" s="17">
        <v>7</v>
      </c>
      <c r="W80" s="17">
        <v>7</v>
      </c>
      <c r="X80" s="17">
        <v>144</v>
      </c>
      <c r="Y80" s="26">
        <v>0.69191919191919193</v>
      </c>
      <c r="Z80" s="12" t="s">
        <v>450</v>
      </c>
      <c r="AA80" s="12" t="s">
        <v>451</v>
      </c>
      <c r="AB80" s="12" t="s">
        <v>453</v>
      </c>
      <c r="AC80" s="85">
        <v>769059827</v>
      </c>
      <c r="AD80" s="85" t="b">
        <v>1</v>
      </c>
      <c r="AE80" s="8">
        <v>176</v>
      </c>
      <c r="AF80" s="8" t="b">
        <v>1</v>
      </c>
      <c r="AG80" s="10" t="b">
        <v>0</v>
      </c>
      <c r="AH80" s="11"/>
      <c r="AI80" s="86" t="b">
        <v>0</v>
      </c>
      <c r="AJ80" s="17">
        <v>141</v>
      </c>
      <c r="AK80" s="11" t="s">
        <v>345</v>
      </c>
      <c r="AL80" s="87" t="b">
        <v>0</v>
      </c>
      <c r="AM80" s="87" t="b">
        <v>0</v>
      </c>
      <c r="AN80" s="11" t="s">
        <v>338</v>
      </c>
      <c r="AO80" s="11" t="s">
        <v>348</v>
      </c>
      <c r="AP80" s="11" t="s">
        <v>341</v>
      </c>
      <c r="AQ80" s="11" t="s">
        <v>339</v>
      </c>
      <c r="AR80" s="11" t="s">
        <v>347</v>
      </c>
      <c r="AS80" s="11" t="s">
        <v>350</v>
      </c>
      <c r="AT80" s="11" t="s">
        <v>352</v>
      </c>
      <c r="AU80" s="11" t="s">
        <v>343</v>
      </c>
      <c r="AV80" s="18" t="s">
        <v>340</v>
      </c>
    </row>
    <row r="81" spans="1:48" x14ac:dyDescent="0.35">
      <c r="A81" s="8">
        <v>278</v>
      </c>
      <c r="B81" s="8" t="b">
        <v>1</v>
      </c>
      <c r="C81" s="8" t="b">
        <v>0</v>
      </c>
      <c r="D81" s="8" t="b">
        <v>1</v>
      </c>
      <c r="E81" s="8" t="b">
        <v>1</v>
      </c>
      <c r="F81" s="8" t="b">
        <v>0</v>
      </c>
      <c r="G81" s="8">
        <v>0</v>
      </c>
      <c r="H81" s="8">
        <v>62</v>
      </c>
      <c r="I81" s="8">
        <v>2</v>
      </c>
      <c r="J81" s="8">
        <v>2</v>
      </c>
      <c r="K81" s="8" t="b">
        <v>1</v>
      </c>
      <c r="L81" s="8" t="b">
        <v>0</v>
      </c>
      <c r="M81" s="8" t="b">
        <v>0</v>
      </c>
      <c r="N81" s="8" t="b">
        <v>0</v>
      </c>
      <c r="O81" s="8" t="b">
        <v>0</v>
      </c>
      <c r="P81" s="8" t="b">
        <v>0</v>
      </c>
      <c r="Q81" s="8">
        <v>70</v>
      </c>
      <c r="R81" s="8"/>
      <c r="S81" s="19">
        <v>64</v>
      </c>
      <c r="T81" s="91"/>
      <c r="U81" s="8" t="s">
        <v>505</v>
      </c>
      <c r="V81" s="17">
        <v>7</v>
      </c>
      <c r="W81" s="17">
        <v>8</v>
      </c>
      <c r="X81" s="17">
        <v>144</v>
      </c>
      <c r="Y81" s="26">
        <v>0.68686868686868685</v>
      </c>
      <c r="Z81" s="12" t="s">
        <v>450</v>
      </c>
      <c r="AA81" s="12" t="s">
        <v>460</v>
      </c>
      <c r="AB81" s="12" t="s">
        <v>450</v>
      </c>
      <c r="AC81" s="85">
        <v>672479773</v>
      </c>
      <c r="AD81" s="85" t="b">
        <v>1</v>
      </c>
      <c r="AE81" s="8">
        <v>124</v>
      </c>
      <c r="AF81" s="8" t="b">
        <v>1</v>
      </c>
      <c r="AG81" s="10" t="b">
        <v>0</v>
      </c>
      <c r="AH81" s="11"/>
      <c r="AI81" s="86" t="b">
        <v>0</v>
      </c>
      <c r="AJ81" s="17">
        <v>124</v>
      </c>
      <c r="AK81" s="11" t="s">
        <v>342</v>
      </c>
      <c r="AL81" s="87" t="b">
        <v>1</v>
      </c>
      <c r="AM81" s="87" t="b">
        <v>0</v>
      </c>
      <c r="AN81" s="11" t="s">
        <v>338</v>
      </c>
      <c r="AO81" s="11" t="s">
        <v>348</v>
      </c>
      <c r="AP81" s="11" t="s">
        <v>341</v>
      </c>
      <c r="AQ81" s="11" t="s">
        <v>339</v>
      </c>
      <c r="AR81" s="11" t="s">
        <v>342</v>
      </c>
      <c r="AS81" s="11" t="s">
        <v>350</v>
      </c>
      <c r="AT81" s="11" t="s">
        <v>352</v>
      </c>
      <c r="AU81" s="11" t="s">
        <v>343</v>
      </c>
      <c r="AV81" s="18" t="s">
        <v>340</v>
      </c>
    </row>
    <row r="82" spans="1:48" x14ac:dyDescent="0.35">
      <c r="A82" s="8">
        <v>97</v>
      </c>
      <c r="B82" s="8" t="b">
        <v>1</v>
      </c>
      <c r="C82" s="8" t="b">
        <v>0</v>
      </c>
      <c r="D82" s="8" t="b">
        <v>1</v>
      </c>
      <c r="E82" s="8" t="b">
        <v>1</v>
      </c>
      <c r="F82" s="8" t="b">
        <v>0</v>
      </c>
      <c r="G82" s="8">
        <v>0</v>
      </c>
      <c r="H82" s="8">
        <v>43</v>
      </c>
      <c r="I82" s="8">
        <v>21</v>
      </c>
      <c r="J82" s="8">
        <v>3</v>
      </c>
      <c r="K82" s="8" t="b">
        <v>1</v>
      </c>
      <c r="L82" s="8" t="b">
        <v>0</v>
      </c>
      <c r="M82" s="8" t="b">
        <v>0</v>
      </c>
      <c r="N82" s="8" t="b">
        <v>0</v>
      </c>
      <c r="O82" s="8" t="b">
        <v>0</v>
      </c>
      <c r="P82" s="8" t="b">
        <v>0</v>
      </c>
      <c r="Q82" s="8">
        <v>71</v>
      </c>
      <c r="R82" s="8"/>
      <c r="S82" s="19">
        <v>64</v>
      </c>
      <c r="T82" s="91" t="s">
        <v>495</v>
      </c>
      <c r="U82" s="8" t="s">
        <v>506</v>
      </c>
      <c r="V82" s="17">
        <v>5</v>
      </c>
      <c r="W82" s="17">
        <v>8</v>
      </c>
      <c r="X82" s="17">
        <v>144</v>
      </c>
      <c r="Y82" s="26">
        <v>0.68686868686868685</v>
      </c>
      <c r="Z82" s="12" t="s">
        <v>455</v>
      </c>
      <c r="AA82" s="12" t="s">
        <v>460</v>
      </c>
      <c r="AB82" s="12" t="s">
        <v>450</v>
      </c>
      <c r="AC82" s="85">
        <v>625652265</v>
      </c>
      <c r="AD82" s="85" t="b">
        <v>0</v>
      </c>
      <c r="AE82" s="8"/>
      <c r="AF82" s="8" t="b">
        <v>1</v>
      </c>
      <c r="AG82" s="10" t="b">
        <v>0</v>
      </c>
      <c r="AH82" s="11"/>
      <c r="AI82" s="86" t="b">
        <v>0</v>
      </c>
      <c r="AJ82" s="17">
        <v>130</v>
      </c>
      <c r="AK82" s="11" t="s">
        <v>340</v>
      </c>
      <c r="AL82" s="87" t="b">
        <v>1</v>
      </c>
      <c r="AM82" s="87" t="b">
        <v>1</v>
      </c>
      <c r="AN82" s="11" t="s">
        <v>335</v>
      </c>
      <c r="AO82" s="11" t="s">
        <v>348</v>
      </c>
      <c r="AP82" s="11" t="s">
        <v>341</v>
      </c>
      <c r="AQ82" s="11" t="s">
        <v>339</v>
      </c>
      <c r="AR82" s="11" t="s">
        <v>342</v>
      </c>
      <c r="AS82" s="11" t="s">
        <v>336</v>
      </c>
      <c r="AT82" s="11" t="s">
        <v>352</v>
      </c>
      <c r="AU82" s="11" t="s">
        <v>346</v>
      </c>
      <c r="AV82" s="18" t="s">
        <v>340</v>
      </c>
    </row>
    <row r="83" spans="1:48" x14ac:dyDescent="0.35">
      <c r="A83" s="8">
        <v>1289</v>
      </c>
      <c r="B83" s="8" t="b">
        <v>1</v>
      </c>
      <c r="C83" s="8" t="b">
        <v>0</v>
      </c>
      <c r="D83" s="8" t="b">
        <v>1</v>
      </c>
      <c r="E83" s="8" t="b">
        <v>1</v>
      </c>
      <c r="F83" s="8" t="b">
        <v>0</v>
      </c>
      <c r="G83" s="8">
        <v>0</v>
      </c>
      <c r="H83" s="8">
        <v>62</v>
      </c>
      <c r="I83" s="8">
        <v>2</v>
      </c>
      <c r="J83" s="8">
        <v>4</v>
      </c>
      <c r="K83" s="8" t="b">
        <v>1</v>
      </c>
      <c r="L83" s="8" t="b">
        <v>0</v>
      </c>
      <c r="M83" s="8" t="b">
        <v>0</v>
      </c>
      <c r="N83" s="8" t="b">
        <v>0</v>
      </c>
      <c r="O83" s="8" t="b">
        <v>0</v>
      </c>
      <c r="P83" s="8" t="b">
        <v>0</v>
      </c>
      <c r="Q83" s="8">
        <v>72</v>
      </c>
      <c r="R83" s="8"/>
      <c r="S83" s="19">
        <v>64</v>
      </c>
      <c r="T83" s="91"/>
      <c r="U83" s="8" t="s">
        <v>507</v>
      </c>
      <c r="V83" s="17">
        <v>7</v>
      </c>
      <c r="W83" s="17">
        <v>5</v>
      </c>
      <c r="X83" s="17">
        <v>144</v>
      </c>
      <c r="Y83" s="26">
        <v>0.70202020202020199</v>
      </c>
      <c r="Z83" s="12" t="s">
        <v>455</v>
      </c>
      <c r="AA83" s="12" t="s">
        <v>451</v>
      </c>
      <c r="AB83" s="12" t="s">
        <v>453</v>
      </c>
      <c r="AC83" s="85">
        <v>534848672</v>
      </c>
      <c r="AD83" s="85" t="b">
        <v>1</v>
      </c>
      <c r="AE83" s="8">
        <v>176</v>
      </c>
      <c r="AF83" s="8" t="b">
        <v>1</v>
      </c>
      <c r="AG83" s="10" t="b">
        <v>0</v>
      </c>
      <c r="AH83" s="11"/>
      <c r="AI83" s="86" t="b">
        <v>0</v>
      </c>
      <c r="AJ83" s="17">
        <v>138</v>
      </c>
      <c r="AK83" s="11" t="s">
        <v>348</v>
      </c>
      <c r="AL83" s="87" t="b">
        <v>1</v>
      </c>
      <c r="AM83" s="87" t="b">
        <v>1</v>
      </c>
      <c r="AN83" s="11" t="s">
        <v>338</v>
      </c>
      <c r="AO83" s="11" t="s">
        <v>348</v>
      </c>
      <c r="AP83" s="11" t="s">
        <v>341</v>
      </c>
      <c r="AQ83" s="11" t="s">
        <v>339</v>
      </c>
      <c r="AR83" s="11" t="s">
        <v>347</v>
      </c>
      <c r="AS83" s="11" t="s">
        <v>350</v>
      </c>
      <c r="AT83" s="11" t="s">
        <v>352</v>
      </c>
      <c r="AU83" s="11" t="s">
        <v>343</v>
      </c>
      <c r="AV83" s="18" t="s">
        <v>340</v>
      </c>
    </row>
    <row r="84" spans="1:48" x14ac:dyDescent="0.35">
      <c r="A84" s="8">
        <v>28</v>
      </c>
      <c r="B84" s="8" t="b">
        <v>1</v>
      </c>
      <c r="C84" s="8" t="b">
        <v>0</v>
      </c>
      <c r="D84" s="8" t="b">
        <v>1</v>
      </c>
      <c r="E84" s="8" t="b">
        <v>1</v>
      </c>
      <c r="F84" s="8" t="b">
        <v>0</v>
      </c>
      <c r="G84" s="8">
        <v>0</v>
      </c>
      <c r="H84" s="8">
        <v>62</v>
      </c>
      <c r="I84" s="8">
        <v>2</v>
      </c>
      <c r="J84" s="8">
        <v>5</v>
      </c>
      <c r="K84" s="8" t="b">
        <v>1</v>
      </c>
      <c r="L84" s="8" t="b">
        <v>1</v>
      </c>
      <c r="M84" s="8" t="b">
        <v>0</v>
      </c>
      <c r="N84" s="8" t="b">
        <v>0</v>
      </c>
      <c r="O84" s="8" t="b">
        <v>0</v>
      </c>
      <c r="P84" s="8" t="b">
        <v>1</v>
      </c>
      <c r="Q84" s="8">
        <v>73</v>
      </c>
      <c r="R84" s="8"/>
      <c r="S84" s="19">
        <v>64</v>
      </c>
      <c r="T84" s="91"/>
      <c r="U84" s="8" t="s">
        <v>508</v>
      </c>
      <c r="V84" s="17">
        <v>7</v>
      </c>
      <c r="W84" s="17">
        <v>8</v>
      </c>
      <c r="X84" s="17">
        <v>144</v>
      </c>
      <c r="Y84" s="26">
        <v>0.68686868686868685</v>
      </c>
      <c r="Z84" s="12" t="s">
        <v>455</v>
      </c>
      <c r="AA84" s="12" t="s">
        <v>451</v>
      </c>
      <c r="AB84" s="12" t="s">
        <v>450</v>
      </c>
      <c r="AC84" s="85">
        <v>381432455</v>
      </c>
      <c r="AD84" s="85" t="b">
        <v>1</v>
      </c>
      <c r="AE84" s="8">
        <v>199</v>
      </c>
      <c r="AF84" s="8" t="b">
        <v>1</v>
      </c>
      <c r="AG84" s="10" t="b">
        <v>0</v>
      </c>
      <c r="AH84" s="11"/>
      <c r="AI84" s="86" t="b">
        <v>0</v>
      </c>
      <c r="AJ84" s="17">
        <v>116</v>
      </c>
      <c r="AK84" s="11" t="s">
        <v>348</v>
      </c>
      <c r="AL84" s="87" t="b">
        <v>1</v>
      </c>
      <c r="AM84" s="87" t="b">
        <v>1</v>
      </c>
      <c r="AN84" s="11" t="s">
        <v>338</v>
      </c>
      <c r="AO84" s="11" t="s">
        <v>348</v>
      </c>
      <c r="AP84" s="11" t="s">
        <v>341</v>
      </c>
      <c r="AQ84" s="11" t="s">
        <v>339</v>
      </c>
      <c r="AR84" s="11" t="s">
        <v>347</v>
      </c>
      <c r="AS84" s="11" t="s">
        <v>350</v>
      </c>
      <c r="AT84" s="11" t="s">
        <v>352</v>
      </c>
      <c r="AU84" s="11" t="s">
        <v>343</v>
      </c>
      <c r="AV84" s="18" t="s">
        <v>340</v>
      </c>
    </row>
    <row r="85" spans="1:48" x14ac:dyDescent="0.35">
      <c r="A85" s="8">
        <v>100</v>
      </c>
      <c r="B85" s="8" t="b">
        <v>1</v>
      </c>
      <c r="C85" s="8" t="b">
        <v>0</v>
      </c>
      <c r="D85" s="8" t="b">
        <v>1</v>
      </c>
      <c r="E85" s="8" t="b">
        <v>0</v>
      </c>
      <c r="F85" s="8" t="b">
        <v>1</v>
      </c>
      <c r="G85" s="8">
        <v>0</v>
      </c>
      <c r="H85" s="8">
        <v>125</v>
      </c>
      <c r="I85" s="8">
        <v>-61</v>
      </c>
      <c r="J85" s="8">
        <v>1</v>
      </c>
      <c r="K85" s="8" t="b">
        <v>0</v>
      </c>
      <c r="L85" s="8" t="b">
        <v>0</v>
      </c>
      <c r="M85" s="8" t="b">
        <v>0</v>
      </c>
      <c r="N85" s="8" t="b">
        <v>0</v>
      </c>
      <c r="O85" s="8" t="b">
        <v>0</v>
      </c>
      <c r="P85" s="8" t="b">
        <v>0</v>
      </c>
      <c r="Q85" s="8">
        <v>74</v>
      </c>
      <c r="R85" s="8"/>
      <c r="S85" s="19">
        <v>64</v>
      </c>
      <c r="T85" s="91" t="s">
        <v>435</v>
      </c>
      <c r="U85" s="8" t="s">
        <v>509</v>
      </c>
      <c r="V85" s="17">
        <v>7</v>
      </c>
      <c r="W85" s="17">
        <v>7</v>
      </c>
      <c r="X85" s="17">
        <v>144</v>
      </c>
      <c r="Y85" s="26">
        <v>0.69191919191919193</v>
      </c>
      <c r="Z85" s="12" t="s">
        <v>450</v>
      </c>
      <c r="AA85" s="12" t="s">
        <v>451</v>
      </c>
      <c r="AB85" s="12" t="s">
        <v>450</v>
      </c>
      <c r="AC85" s="85">
        <v>229595065</v>
      </c>
      <c r="AD85" s="85" t="b">
        <v>1</v>
      </c>
      <c r="AE85" s="8">
        <v>181</v>
      </c>
      <c r="AF85" s="8" t="b">
        <v>1</v>
      </c>
      <c r="AG85" s="10" t="b">
        <v>0</v>
      </c>
      <c r="AH85" s="11"/>
      <c r="AI85" s="86" t="b">
        <v>0</v>
      </c>
      <c r="AJ85" s="17">
        <v>132</v>
      </c>
      <c r="AK85" s="11" t="s">
        <v>349</v>
      </c>
      <c r="AL85" s="87" t="b">
        <v>0</v>
      </c>
      <c r="AM85" s="87" t="b">
        <v>0</v>
      </c>
      <c r="AN85" s="11" t="s">
        <v>338</v>
      </c>
      <c r="AO85" s="11" t="s">
        <v>348</v>
      </c>
      <c r="AP85" s="11" t="s">
        <v>341</v>
      </c>
      <c r="AQ85" s="11" t="s">
        <v>339</v>
      </c>
      <c r="AR85" s="11" t="s">
        <v>347</v>
      </c>
      <c r="AS85" s="11" t="s">
        <v>350</v>
      </c>
      <c r="AT85" s="11" t="s">
        <v>352</v>
      </c>
      <c r="AU85" s="11" t="s">
        <v>343</v>
      </c>
      <c r="AV85" s="18" t="s">
        <v>340</v>
      </c>
    </row>
    <row r="86" spans="1:48" s="9" customFormat="1" x14ac:dyDescent="0.35">
      <c r="A86" s="8">
        <v>175</v>
      </c>
      <c r="B86" s="8" t="b">
        <v>1</v>
      </c>
      <c r="C86" s="8" t="b">
        <v>0</v>
      </c>
      <c r="D86" s="8" t="b">
        <v>1</v>
      </c>
      <c r="E86" s="8" t="b">
        <v>1</v>
      </c>
      <c r="F86" s="8" t="b">
        <v>0</v>
      </c>
      <c r="G86" s="8">
        <v>0</v>
      </c>
      <c r="H86" s="8">
        <v>55</v>
      </c>
      <c r="I86" s="8">
        <v>9</v>
      </c>
      <c r="J86" s="8">
        <v>2</v>
      </c>
      <c r="K86" s="8" t="b">
        <v>0</v>
      </c>
      <c r="L86" s="8" t="b">
        <v>0</v>
      </c>
      <c r="M86" s="8" t="b">
        <v>0</v>
      </c>
      <c r="N86" s="8" t="b">
        <v>0</v>
      </c>
      <c r="O86" s="8" t="b">
        <v>0</v>
      </c>
      <c r="P86" s="8" t="b">
        <v>0</v>
      </c>
      <c r="Q86" s="8">
        <v>75</v>
      </c>
      <c r="R86" s="8"/>
      <c r="S86" s="19">
        <v>64</v>
      </c>
      <c r="T86" s="91"/>
      <c r="U86" s="8" t="s">
        <v>393</v>
      </c>
      <c r="V86" s="17">
        <v>6</v>
      </c>
      <c r="W86" s="17">
        <v>6</v>
      </c>
      <c r="X86" s="17">
        <v>144</v>
      </c>
      <c r="Y86" s="26">
        <v>0.69696969696969702</v>
      </c>
      <c r="Z86" s="12" t="s">
        <v>455</v>
      </c>
      <c r="AA86" s="12" t="s">
        <v>451</v>
      </c>
      <c r="AB86" s="12" t="s">
        <v>456</v>
      </c>
      <c r="AC86" s="85">
        <v>144192624</v>
      </c>
      <c r="AD86" s="85" t="b">
        <v>1</v>
      </c>
      <c r="AE86" s="8"/>
      <c r="AF86" s="8" t="b">
        <v>1</v>
      </c>
      <c r="AG86" s="10" t="b">
        <v>1</v>
      </c>
      <c r="AH86" s="11" t="s">
        <v>341</v>
      </c>
      <c r="AI86" s="86" t="b">
        <v>1</v>
      </c>
      <c r="AJ86" s="17">
        <v>131</v>
      </c>
      <c r="AK86" s="11" t="s">
        <v>346</v>
      </c>
      <c r="AL86" s="87" t="b">
        <v>1</v>
      </c>
      <c r="AM86" s="87" t="b">
        <v>0</v>
      </c>
      <c r="AN86" s="11" t="s">
        <v>335</v>
      </c>
      <c r="AO86" s="11" t="s">
        <v>348</v>
      </c>
      <c r="AP86" s="11" t="s">
        <v>341</v>
      </c>
      <c r="AQ86" s="11" t="s">
        <v>339</v>
      </c>
      <c r="AR86" s="11" t="s">
        <v>347</v>
      </c>
      <c r="AS86" s="11" t="s">
        <v>350</v>
      </c>
      <c r="AT86" s="11" t="s">
        <v>352</v>
      </c>
      <c r="AU86" s="11" t="s">
        <v>346</v>
      </c>
      <c r="AV86" s="18" t="s">
        <v>340</v>
      </c>
    </row>
    <row r="87" spans="1:48" x14ac:dyDescent="0.35">
      <c r="A87" s="8">
        <v>7</v>
      </c>
      <c r="B87" s="8" t="b">
        <v>1</v>
      </c>
      <c r="C87" s="8" t="b">
        <v>0</v>
      </c>
      <c r="D87" s="8" t="b">
        <v>1</v>
      </c>
      <c r="E87" s="8" t="b">
        <v>1</v>
      </c>
      <c r="F87" s="8" t="b">
        <v>0</v>
      </c>
      <c r="G87" s="8">
        <v>0</v>
      </c>
      <c r="H87" s="8">
        <v>72</v>
      </c>
      <c r="I87" s="8">
        <v>4</v>
      </c>
      <c r="J87" s="8">
        <v>1</v>
      </c>
      <c r="K87" s="8" t="b">
        <v>1</v>
      </c>
      <c r="L87" s="8" t="b">
        <v>0</v>
      </c>
      <c r="M87" s="8" t="b">
        <v>0</v>
      </c>
      <c r="N87" s="8" t="b">
        <v>0</v>
      </c>
      <c r="O87" s="8" t="b">
        <v>0</v>
      </c>
      <c r="P87" s="8" t="b">
        <v>0</v>
      </c>
      <c r="Q87" s="8">
        <v>76</v>
      </c>
      <c r="R87" s="8"/>
      <c r="S87" s="19">
        <v>76</v>
      </c>
      <c r="T87" s="91"/>
      <c r="U87" s="8" t="s">
        <v>510</v>
      </c>
      <c r="V87" s="17">
        <v>7</v>
      </c>
      <c r="W87" s="17">
        <v>8</v>
      </c>
      <c r="X87" s="17">
        <v>143</v>
      </c>
      <c r="Y87" s="26">
        <v>0.68181818181818177</v>
      </c>
      <c r="Z87" s="12" t="s">
        <v>455</v>
      </c>
      <c r="AA87" s="12" t="s">
        <v>460</v>
      </c>
      <c r="AB87" s="12" t="s">
        <v>450</v>
      </c>
      <c r="AC87" s="85">
        <v>1984945388</v>
      </c>
      <c r="AD87" s="85" t="b">
        <v>1</v>
      </c>
      <c r="AE87" s="8">
        <v>177</v>
      </c>
      <c r="AF87" s="8" t="b">
        <v>1</v>
      </c>
      <c r="AG87" s="10" t="b">
        <v>0</v>
      </c>
      <c r="AH87" s="11"/>
      <c r="AI87" s="86" t="b">
        <v>0</v>
      </c>
      <c r="AJ87" s="17">
        <v>135</v>
      </c>
      <c r="AK87" s="11" t="s">
        <v>342</v>
      </c>
      <c r="AL87" s="87" t="b">
        <v>0</v>
      </c>
      <c r="AM87" s="87" t="b">
        <v>0</v>
      </c>
      <c r="AN87" s="11" t="s">
        <v>338</v>
      </c>
      <c r="AO87" s="11" t="s">
        <v>348</v>
      </c>
      <c r="AP87" s="11" t="s">
        <v>341</v>
      </c>
      <c r="AQ87" s="11" t="s">
        <v>339</v>
      </c>
      <c r="AR87" s="11" t="s">
        <v>347</v>
      </c>
      <c r="AS87" s="11" t="s">
        <v>350</v>
      </c>
      <c r="AT87" s="11" t="s">
        <v>352</v>
      </c>
      <c r="AU87" s="11" t="s">
        <v>343</v>
      </c>
      <c r="AV87" s="18" t="s">
        <v>340</v>
      </c>
    </row>
    <row r="88" spans="1:48" x14ac:dyDescent="0.35">
      <c r="A88" s="8">
        <v>59</v>
      </c>
      <c r="B88" s="8" t="b">
        <v>1</v>
      </c>
      <c r="C88" s="8" t="b">
        <v>0</v>
      </c>
      <c r="D88" s="8" t="b">
        <v>1</v>
      </c>
      <c r="E88" s="8" t="b">
        <v>1</v>
      </c>
      <c r="F88" s="8" t="b">
        <v>0</v>
      </c>
      <c r="G88" s="8">
        <v>0</v>
      </c>
      <c r="H88" s="8">
        <v>62</v>
      </c>
      <c r="I88" s="8">
        <v>14</v>
      </c>
      <c r="J88" s="8">
        <v>2</v>
      </c>
      <c r="K88" s="8" t="b">
        <v>1</v>
      </c>
      <c r="L88" s="8" t="b">
        <v>0</v>
      </c>
      <c r="M88" s="8" t="b">
        <v>0</v>
      </c>
      <c r="N88" s="8" t="b">
        <v>0</v>
      </c>
      <c r="O88" s="8" t="b">
        <v>0</v>
      </c>
      <c r="P88" s="8" t="b">
        <v>0</v>
      </c>
      <c r="Q88" s="8">
        <v>77</v>
      </c>
      <c r="R88" s="8"/>
      <c r="S88" s="19">
        <v>76</v>
      </c>
      <c r="T88" s="91" t="s">
        <v>436</v>
      </c>
      <c r="U88" s="8" t="s">
        <v>511</v>
      </c>
      <c r="V88" s="17">
        <v>6</v>
      </c>
      <c r="W88" s="17">
        <v>8</v>
      </c>
      <c r="X88" s="17">
        <v>143</v>
      </c>
      <c r="Y88" s="26">
        <v>0.68181818181818177</v>
      </c>
      <c r="Z88" s="12" t="s">
        <v>450</v>
      </c>
      <c r="AA88" s="12" t="s">
        <v>451</v>
      </c>
      <c r="AB88" s="12" t="s">
        <v>450</v>
      </c>
      <c r="AC88" s="85">
        <v>1896592747</v>
      </c>
      <c r="AD88" s="85" t="b">
        <v>1</v>
      </c>
      <c r="AE88" s="8"/>
      <c r="AF88" s="8" t="b">
        <v>1</v>
      </c>
      <c r="AG88" s="10" t="b">
        <v>0</v>
      </c>
      <c r="AH88" s="11"/>
      <c r="AI88" s="86" t="b">
        <v>0</v>
      </c>
      <c r="AJ88" s="17">
        <v>138</v>
      </c>
      <c r="AK88" s="11" t="s">
        <v>343</v>
      </c>
      <c r="AL88" s="87" t="b">
        <v>1</v>
      </c>
      <c r="AM88" s="87" t="b">
        <v>0</v>
      </c>
      <c r="AN88" s="11" t="s">
        <v>338</v>
      </c>
      <c r="AO88" s="11" t="s">
        <v>345</v>
      </c>
      <c r="AP88" s="11" t="s">
        <v>341</v>
      </c>
      <c r="AQ88" s="11" t="s">
        <v>339</v>
      </c>
      <c r="AR88" s="11" t="s">
        <v>347</v>
      </c>
      <c r="AS88" s="11" t="s">
        <v>350</v>
      </c>
      <c r="AT88" s="11" t="s">
        <v>352</v>
      </c>
      <c r="AU88" s="11" t="s">
        <v>343</v>
      </c>
      <c r="AV88" s="18" t="s">
        <v>340</v>
      </c>
    </row>
    <row r="89" spans="1:48" x14ac:dyDescent="0.35">
      <c r="A89" s="8">
        <v>16</v>
      </c>
      <c r="B89" s="8" t="b">
        <v>1</v>
      </c>
      <c r="C89" s="8" t="b">
        <v>0</v>
      </c>
      <c r="D89" s="8" t="b">
        <v>1</v>
      </c>
      <c r="E89" s="8" t="b">
        <v>1</v>
      </c>
      <c r="F89" s="8" t="b">
        <v>0</v>
      </c>
      <c r="G89" s="8">
        <v>0</v>
      </c>
      <c r="H89" s="8">
        <v>72</v>
      </c>
      <c r="I89" s="8">
        <v>4</v>
      </c>
      <c r="J89" s="8">
        <v>3</v>
      </c>
      <c r="K89" s="8" t="b">
        <v>1</v>
      </c>
      <c r="L89" s="8" t="b">
        <v>0</v>
      </c>
      <c r="M89" s="8" t="b">
        <v>0</v>
      </c>
      <c r="N89" s="8" t="b">
        <v>0</v>
      </c>
      <c r="O89" s="8" t="b">
        <v>0</v>
      </c>
      <c r="P89" s="8" t="b">
        <v>0</v>
      </c>
      <c r="Q89" s="8">
        <v>78</v>
      </c>
      <c r="R89" s="8"/>
      <c r="S89" s="19">
        <v>76</v>
      </c>
      <c r="T89" s="91"/>
      <c r="U89" s="8" t="s">
        <v>424</v>
      </c>
      <c r="V89" s="17">
        <v>7</v>
      </c>
      <c r="W89" s="17">
        <v>6</v>
      </c>
      <c r="X89" s="17">
        <v>143</v>
      </c>
      <c r="Y89" s="26">
        <v>0.69191919191919193</v>
      </c>
      <c r="Z89" s="12" t="s">
        <v>455</v>
      </c>
      <c r="AA89" s="12" t="s">
        <v>460</v>
      </c>
      <c r="AB89" s="12" t="s">
        <v>453</v>
      </c>
      <c r="AC89" s="85">
        <v>1718885332</v>
      </c>
      <c r="AD89" s="85" t="b">
        <v>1</v>
      </c>
      <c r="AE89" s="8">
        <v>176</v>
      </c>
      <c r="AF89" s="8" t="b">
        <v>1</v>
      </c>
      <c r="AG89" s="10" t="b">
        <v>0</v>
      </c>
      <c r="AH89" s="11"/>
      <c r="AI89" s="86" t="b">
        <v>0</v>
      </c>
      <c r="AJ89" s="17">
        <v>134</v>
      </c>
      <c r="AK89" s="11"/>
      <c r="AL89" s="87" t="b">
        <v>0</v>
      </c>
      <c r="AM89" s="87" t="b">
        <v>0</v>
      </c>
      <c r="AN89" s="11" t="s">
        <v>338</v>
      </c>
      <c r="AO89" s="11" t="s">
        <v>348</v>
      </c>
      <c r="AP89" s="11" t="s">
        <v>341</v>
      </c>
      <c r="AQ89" s="11" t="s">
        <v>339</v>
      </c>
      <c r="AR89" s="11" t="s">
        <v>347</v>
      </c>
      <c r="AS89" s="11" t="s">
        <v>350</v>
      </c>
      <c r="AT89" s="11" t="s">
        <v>352</v>
      </c>
      <c r="AU89" s="11" t="s">
        <v>343</v>
      </c>
      <c r="AV89" s="18" t="s">
        <v>340</v>
      </c>
    </row>
    <row r="90" spans="1:48" s="9" customFormat="1" x14ac:dyDescent="0.35">
      <c r="A90" s="8">
        <v>124</v>
      </c>
      <c r="B90" s="8" t="b">
        <v>1</v>
      </c>
      <c r="C90" s="8" t="b">
        <v>0</v>
      </c>
      <c r="D90" s="8" t="b">
        <v>1</v>
      </c>
      <c r="E90" s="8" t="b">
        <v>1</v>
      </c>
      <c r="F90" s="8" t="b">
        <v>0</v>
      </c>
      <c r="G90" s="8">
        <v>0</v>
      </c>
      <c r="H90" s="8">
        <v>72</v>
      </c>
      <c r="I90" s="8">
        <v>4</v>
      </c>
      <c r="J90" s="8">
        <v>4</v>
      </c>
      <c r="K90" s="8" t="b">
        <v>1</v>
      </c>
      <c r="L90" s="8" t="b">
        <v>0</v>
      </c>
      <c r="M90" s="8" t="b">
        <v>0</v>
      </c>
      <c r="N90" s="8" t="b">
        <v>0</v>
      </c>
      <c r="O90" s="8" t="b">
        <v>0</v>
      </c>
      <c r="P90" s="8" t="b">
        <v>0</v>
      </c>
      <c r="Q90" s="8">
        <v>79</v>
      </c>
      <c r="R90" s="8"/>
      <c r="S90" s="19">
        <v>76</v>
      </c>
      <c r="T90" s="91"/>
      <c r="U90" s="8" t="s">
        <v>512</v>
      </c>
      <c r="V90" s="17">
        <v>7</v>
      </c>
      <c r="W90" s="17">
        <v>5</v>
      </c>
      <c r="X90" s="17">
        <v>143</v>
      </c>
      <c r="Y90" s="26">
        <v>0.69696969696969702</v>
      </c>
      <c r="Z90" s="12" t="s">
        <v>455</v>
      </c>
      <c r="AA90" s="12" t="s">
        <v>451</v>
      </c>
      <c r="AB90" s="12" t="s">
        <v>456</v>
      </c>
      <c r="AC90" s="85">
        <v>1475826100</v>
      </c>
      <c r="AD90" s="85" t="b">
        <v>1</v>
      </c>
      <c r="AE90" s="8">
        <v>167</v>
      </c>
      <c r="AF90" s="8" t="b">
        <v>1</v>
      </c>
      <c r="AG90" s="10" t="b">
        <v>0</v>
      </c>
      <c r="AH90" s="11"/>
      <c r="AI90" s="86" t="b">
        <v>0</v>
      </c>
      <c r="AJ90" s="17">
        <v>130</v>
      </c>
      <c r="AK90" s="11" t="s">
        <v>348</v>
      </c>
      <c r="AL90" s="87" t="b">
        <v>1</v>
      </c>
      <c r="AM90" s="87" t="b">
        <v>1</v>
      </c>
      <c r="AN90" s="11" t="s">
        <v>338</v>
      </c>
      <c r="AO90" s="11" t="s">
        <v>348</v>
      </c>
      <c r="AP90" s="11" t="s">
        <v>341</v>
      </c>
      <c r="AQ90" s="11" t="s">
        <v>339</v>
      </c>
      <c r="AR90" s="11" t="s">
        <v>347</v>
      </c>
      <c r="AS90" s="11" t="s">
        <v>350</v>
      </c>
      <c r="AT90" s="11" t="s">
        <v>352</v>
      </c>
      <c r="AU90" s="11" t="s">
        <v>346</v>
      </c>
      <c r="AV90" s="18" t="s">
        <v>340</v>
      </c>
    </row>
    <row r="91" spans="1:48" x14ac:dyDescent="0.35">
      <c r="A91" s="8">
        <v>1324</v>
      </c>
      <c r="B91" s="8" t="b">
        <v>1</v>
      </c>
      <c r="C91" s="8" t="b">
        <v>0</v>
      </c>
      <c r="D91" s="8" t="b">
        <v>1</v>
      </c>
      <c r="E91" s="8" t="b">
        <v>1</v>
      </c>
      <c r="F91" s="8" t="b">
        <v>0</v>
      </c>
      <c r="G91" s="8">
        <v>0</v>
      </c>
      <c r="H91" s="8">
        <v>72</v>
      </c>
      <c r="I91" s="8">
        <v>4</v>
      </c>
      <c r="J91" s="8">
        <v>5</v>
      </c>
      <c r="K91" s="8" t="b">
        <v>1</v>
      </c>
      <c r="L91" s="8" t="b">
        <v>0</v>
      </c>
      <c r="M91" s="8" t="b">
        <v>0</v>
      </c>
      <c r="N91" s="8" t="b">
        <v>0</v>
      </c>
      <c r="O91" s="8" t="b">
        <v>0</v>
      </c>
      <c r="P91" s="8" t="b">
        <v>0</v>
      </c>
      <c r="Q91" s="8">
        <v>80</v>
      </c>
      <c r="R91" s="8"/>
      <c r="S91" s="19">
        <v>76</v>
      </c>
      <c r="T91" s="91"/>
      <c r="U91" s="8" t="s">
        <v>513</v>
      </c>
      <c r="V91" s="17">
        <v>7</v>
      </c>
      <c r="W91" s="17">
        <v>6</v>
      </c>
      <c r="X91" s="17">
        <v>143</v>
      </c>
      <c r="Y91" s="26">
        <v>0.69191919191919193</v>
      </c>
      <c r="Z91" s="12" t="s">
        <v>455</v>
      </c>
      <c r="AA91" s="12" t="s">
        <v>451</v>
      </c>
      <c r="AB91" s="12" t="s">
        <v>456</v>
      </c>
      <c r="AC91" s="85">
        <v>831600733</v>
      </c>
      <c r="AD91" s="85" t="b">
        <v>1</v>
      </c>
      <c r="AE91" s="8">
        <v>192</v>
      </c>
      <c r="AF91" s="8" t="b">
        <v>1</v>
      </c>
      <c r="AG91" s="10" t="b">
        <v>0</v>
      </c>
      <c r="AH91" s="11"/>
      <c r="AI91" s="86" t="b">
        <v>0</v>
      </c>
      <c r="AJ91" s="17">
        <v>140</v>
      </c>
      <c r="AK91" s="11" t="s">
        <v>350</v>
      </c>
      <c r="AL91" s="87" t="b">
        <v>1</v>
      </c>
      <c r="AM91" s="87" t="b">
        <v>1</v>
      </c>
      <c r="AN91" s="11" t="s">
        <v>338</v>
      </c>
      <c r="AO91" s="11" t="s">
        <v>348</v>
      </c>
      <c r="AP91" s="11" t="s">
        <v>341</v>
      </c>
      <c r="AQ91" s="11" t="s">
        <v>339</v>
      </c>
      <c r="AR91" s="11" t="s">
        <v>347</v>
      </c>
      <c r="AS91" s="11" t="s">
        <v>350</v>
      </c>
      <c r="AT91" s="11" t="s">
        <v>352</v>
      </c>
      <c r="AU91" s="11" t="s">
        <v>343</v>
      </c>
      <c r="AV91" s="18" t="s">
        <v>340</v>
      </c>
    </row>
    <row r="92" spans="1:48" s="9" customFormat="1" x14ac:dyDescent="0.35">
      <c r="A92" s="8">
        <v>160</v>
      </c>
      <c r="B92" s="8" t="b">
        <v>1</v>
      </c>
      <c r="C92" s="8" t="b">
        <v>0</v>
      </c>
      <c r="D92" s="8" t="b">
        <v>1</v>
      </c>
      <c r="E92" s="8" t="b">
        <v>0</v>
      </c>
      <c r="F92" s="8" t="b">
        <v>1</v>
      </c>
      <c r="G92" s="8">
        <v>0</v>
      </c>
      <c r="H92" s="8">
        <v>117</v>
      </c>
      <c r="I92" s="8">
        <v>-41</v>
      </c>
      <c r="J92" s="8">
        <v>1</v>
      </c>
      <c r="K92" s="8" t="b">
        <v>0</v>
      </c>
      <c r="L92" s="8" t="b">
        <v>0</v>
      </c>
      <c r="M92" s="8" t="b">
        <v>0</v>
      </c>
      <c r="N92" s="8" t="b">
        <v>0</v>
      </c>
      <c r="O92" s="8" t="b">
        <v>0</v>
      </c>
      <c r="P92" s="8" t="b">
        <v>0</v>
      </c>
      <c r="Q92" s="8">
        <v>81</v>
      </c>
      <c r="R92" s="8"/>
      <c r="S92" s="19">
        <v>76</v>
      </c>
      <c r="T92" s="91" t="s">
        <v>435</v>
      </c>
      <c r="U92" s="8" t="s">
        <v>514</v>
      </c>
      <c r="V92" s="17">
        <v>6</v>
      </c>
      <c r="W92" s="17">
        <v>6</v>
      </c>
      <c r="X92" s="17">
        <v>143</v>
      </c>
      <c r="Y92" s="26">
        <v>0.69191919191919193</v>
      </c>
      <c r="Z92" s="12" t="s">
        <v>455</v>
      </c>
      <c r="AA92" s="12" t="s">
        <v>451</v>
      </c>
      <c r="AB92" s="12" t="s">
        <v>450</v>
      </c>
      <c r="AC92" s="85">
        <v>607389130</v>
      </c>
      <c r="AD92" s="85" t="b">
        <v>1</v>
      </c>
      <c r="AE92" s="8"/>
      <c r="AF92" s="8" t="b">
        <v>1</v>
      </c>
      <c r="AG92" s="10" t="b">
        <v>0</v>
      </c>
      <c r="AH92" s="11"/>
      <c r="AI92" s="86" t="b">
        <v>0</v>
      </c>
      <c r="AJ92" s="17">
        <v>129</v>
      </c>
      <c r="AK92" s="11" t="s">
        <v>344</v>
      </c>
      <c r="AL92" s="87" t="b">
        <v>0</v>
      </c>
      <c r="AM92" s="87" t="b">
        <v>0</v>
      </c>
      <c r="AN92" s="11" t="s">
        <v>338</v>
      </c>
      <c r="AO92" s="11" t="s">
        <v>345</v>
      </c>
      <c r="AP92" s="11" t="s">
        <v>341</v>
      </c>
      <c r="AQ92" s="11" t="s">
        <v>339</v>
      </c>
      <c r="AR92" s="11" t="s">
        <v>342</v>
      </c>
      <c r="AS92" s="11" t="s">
        <v>350</v>
      </c>
      <c r="AT92" s="11" t="s">
        <v>352</v>
      </c>
      <c r="AU92" s="11" t="s">
        <v>343</v>
      </c>
      <c r="AV92" s="18" t="s">
        <v>340</v>
      </c>
    </row>
    <row r="93" spans="1:48" x14ac:dyDescent="0.35">
      <c r="A93" s="8">
        <v>13</v>
      </c>
      <c r="B93" s="8" t="b">
        <v>1</v>
      </c>
      <c r="C93" s="8" t="b">
        <v>0</v>
      </c>
      <c r="D93" s="8" t="b">
        <v>1</v>
      </c>
      <c r="E93" s="8" t="b">
        <v>1</v>
      </c>
      <c r="F93" s="8" t="b">
        <v>0</v>
      </c>
      <c r="G93" s="8">
        <v>0</v>
      </c>
      <c r="H93" s="8">
        <v>62</v>
      </c>
      <c r="I93" s="8">
        <v>14</v>
      </c>
      <c r="J93" s="8">
        <v>2</v>
      </c>
      <c r="K93" s="8" t="b">
        <v>0</v>
      </c>
      <c r="L93" s="8" t="b">
        <v>0</v>
      </c>
      <c r="M93" s="8" t="b">
        <v>0</v>
      </c>
      <c r="N93" s="8" t="b">
        <v>0</v>
      </c>
      <c r="O93" s="8" t="b">
        <v>0</v>
      </c>
      <c r="P93" s="8" t="b">
        <v>0</v>
      </c>
      <c r="Q93" s="8">
        <v>82</v>
      </c>
      <c r="R93" s="8"/>
      <c r="S93" s="19">
        <v>76</v>
      </c>
      <c r="T93" s="91" t="s">
        <v>436</v>
      </c>
      <c r="U93" s="8" t="s">
        <v>515</v>
      </c>
      <c r="V93" s="17">
        <v>6</v>
      </c>
      <c r="W93" s="17">
        <v>8</v>
      </c>
      <c r="X93" s="17">
        <v>143</v>
      </c>
      <c r="Y93" s="26">
        <v>0.68181818181818177</v>
      </c>
      <c r="Z93" s="12" t="s">
        <v>455</v>
      </c>
      <c r="AA93" s="12" t="s">
        <v>460</v>
      </c>
      <c r="AB93" s="12" t="s">
        <v>450</v>
      </c>
      <c r="AC93" s="85">
        <v>491906413</v>
      </c>
      <c r="AD93" s="85" t="b">
        <v>1</v>
      </c>
      <c r="AE93" s="8"/>
      <c r="AF93" s="8" t="b">
        <v>1</v>
      </c>
      <c r="AG93" s="10" t="b">
        <v>0</v>
      </c>
      <c r="AH93" s="11"/>
      <c r="AI93" s="86" t="b">
        <v>0</v>
      </c>
      <c r="AJ93" s="17">
        <v>132</v>
      </c>
      <c r="AK93" s="11"/>
      <c r="AL93" s="87" t="b">
        <v>0</v>
      </c>
      <c r="AM93" s="87" t="b">
        <v>0</v>
      </c>
      <c r="AN93" s="11" t="s">
        <v>338</v>
      </c>
      <c r="AO93" s="11" t="s">
        <v>345</v>
      </c>
      <c r="AP93" s="11" t="s">
        <v>341</v>
      </c>
      <c r="AQ93" s="11" t="s">
        <v>339</v>
      </c>
      <c r="AR93" s="11" t="s">
        <v>347</v>
      </c>
      <c r="AS93" s="11" t="s">
        <v>350</v>
      </c>
      <c r="AT93" s="11" t="s">
        <v>352</v>
      </c>
      <c r="AU93" s="11" t="s">
        <v>346</v>
      </c>
      <c r="AV93" s="18" t="s">
        <v>340</v>
      </c>
    </row>
    <row r="94" spans="1:48" x14ac:dyDescent="0.35">
      <c r="A94" s="8">
        <v>1492</v>
      </c>
      <c r="B94" s="8" t="b">
        <v>1</v>
      </c>
      <c r="C94" s="8" t="b">
        <v>0</v>
      </c>
      <c r="D94" s="8" t="b">
        <v>1</v>
      </c>
      <c r="E94" s="8" t="b">
        <v>1</v>
      </c>
      <c r="F94" s="8" t="b">
        <v>0</v>
      </c>
      <c r="G94" s="8">
        <v>0</v>
      </c>
      <c r="H94" s="8">
        <v>62</v>
      </c>
      <c r="I94" s="8">
        <v>14</v>
      </c>
      <c r="J94" s="8">
        <v>3</v>
      </c>
      <c r="K94" s="8" t="b">
        <v>0</v>
      </c>
      <c r="L94" s="8" t="b">
        <v>0</v>
      </c>
      <c r="M94" s="8" t="b">
        <v>0</v>
      </c>
      <c r="N94" s="8" t="b">
        <v>0</v>
      </c>
      <c r="O94" s="8" t="b">
        <v>0</v>
      </c>
      <c r="P94" s="8" t="b">
        <v>0</v>
      </c>
      <c r="Q94" s="8">
        <v>83</v>
      </c>
      <c r="R94" s="8"/>
      <c r="S94" s="19">
        <v>76</v>
      </c>
      <c r="T94" s="91" t="s">
        <v>436</v>
      </c>
      <c r="U94" s="8" t="s">
        <v>516</v>
      </c>
      <c r="V94" s="17">
        <v>6</v>
      </c>
      <c r="W94" s="17">
        <v>6</v>
      </c>
      <c r="X94" s="17">
        <v>143</v>
      </c>
      <c r="Y94" s="26">
        <v>0.69191919191919193</v>
      </c>
      <c r="Z94" s="12" t="s">
        <v>455</v>
      </c>
      <c r="AA94" s="12" t="s">
        <v>460</v>
      </c>
      <c r="AB94" s="12" t="s">
        <v>450</v>
      </c>
      <c r="AC94" s="85">
        <v>300677459</v>
      </c>
      <c r="AD94" s="85" t="b">
        <v>1</v>
      </c>
      <c r="AE94" s="8"/>
      <c r="AF94" s="8" t="b">
        <v>1</v>
      </c>
      <c r="AG94" s="10" t="b">
        <v>0</v>
      </c>
      <c r="AH94" s="11"/>
      <c r="AI94" s="86" t="b">
        <v>0</v>
      </c>
      <c r="AJ94" s="17">
        <v>130</v>
      </c>
      <c r="AK94" s="11" t="s">
        <v>340</v>
      </c>
      <c r="AL94" s="87" t="b">
        <v>1</v>
      </c>
      <c r="AM94" s="87" t="b">
        <v>1</v>
      </c>
      <c r="AN94" s="11" t="s">
        <v>338</v>
      </c>
      <c r="AO94" s="11" t="s">
        <v>348</v>
      </c>
      <c r="AP94" s="11" t="s">
        <v>341</v>
      </c>
      <c r="AQ94" s="11" t="s">
        <v>339</v>
      </c>
      <c r="AR94" s="11" t="s">
        <v>347</v>
      </c>
      <c r="AS94" s="11" t="s">
        <v>336</v>
      </c>
      <c r="AT94" s="11" t="s">
        <v>352</v>
      </c>
      <c r="AU94" s="11" t="s">
        <v>343</v>
      </c>
      <c r="AV94" s="18" t="s">
        <v>340</v>
      </c>
    </row>
    <row r="95" spans="1:48" x14ac:dyDescent="0.35">
      <c r="A95" s="8">
        <v>212</v>
      </c>
      <c r="B95" s="8" t="b">
        <v>1</v>
      </c>
      <c r="C95" s="8" t="b">
        <v>0</v>
      </c>
      <c r="D95" s="8" t="b">
        <v>1</v>
      </c>
      <c r="E95" s="8" t="b">
        <v>0</v>
      </c>
      <c r="F95" s="8" t="b">
        <v>0</v>
      </c>
      <c r="G95" s="8">
        <v>0</v>
      </c>
      <c r="H95" s="8">
        <v>72</v>
      </c>
      <c r="I95" s="8">
        <v>4</v>
      </c>
      <c r="J95" s="8">
        <v>4</v>
      </c>
      <c r="K95" s="8" t="b">
        <v>0</v>
      </c>
      <c r="L95" s="8" t="b">
        <v>0</v>
      </c>
      <c r="M95" s="8" t="b">
        <v>0</v>
      </c>
      <c r="N95" s="8" t="b">
        <v>0</v>
      </c>
      <c r="O95" s="8" t="b">
        <v>0</v>
      </c>
      <c r="P95" s="8" t="b">
        <v>0</v>
      </c>
      <c r="Q95" s="8">
        <v>84</v>
      </c>
      <c r="R95" s="8"/>
      <c r="S95" s="19">
        <v>76</v>
      </c>
      <c r="T95" s="91"/>
      <c r="U95" s="8" t="s">
        <v>425</v>
      </c>
      <c r="V95" s="17">
        <v>7</v>
      </c>
      <c r="W95" s="17">
        <v>0</v>
      </c>
      <c r="X95" s="17">
        <v>143</v>
      </c>
      <c r="Y95" s="26">
        <v>0.72222222222222221</v>
      </c>
      <c r="Z95" s="12" t="s">
        <v>450</v>
      </c>
      <c r="AA95" s="12" t="s">
        <v>451</v>
      </c>
      <c r="AB95" s="12" t="s">
        <v>450</v>
      </c>
      <c r="AC95" s="85">
        <v>18468212</v>
      </c>
      <c r="AD95" s="85" t="b">
        <v>1</v>
      </c>
      <c r="AE95" s="8">
        <v>168</v>
      </c>
      <c r="AF95" s="8" t="b">
        <v>1</v>
      </c>
      <c r="AG95" s="10" t="b">
        <v>0</v>
      </c>
      <c r="AH95" s="11"/>
      <c r="AI95" s="86" t="b">
        <v>0</v>
      </c>
      <c r="AJ95" s="17">
        <v>130</v>
      </c>
      <c r="AK95" s="11" t="s">
        <v>347</v>
      </c>
      <c r="AL95" s="87" t="b">
        <v>1</v>
      </c>
      <c r="AM95" s="87" t="b">
        <v>0</v>
      </c>
      <c r="AN95" s="11" t="s">
        <v>338</v>
      </c>
      <c r="AO95" s="11" t="s">
        <v>348</v>
      </c>
      <c r="AP95" s="11" t="s">
        <v>341</v>
      </c>
      <c r="AQ95" s="11" t="s">
        <v>339</v>
      </c>
      <c r="AR95" s="11" t="s">
        <v>347</v>
      </c>
      <c r="AS95" s="11" t="s">
        <v>350</v>
      </c>
      <c r="AT95" s="11" t="s">
        <v>352</v>
      </c>
      <c r="AU95" s="11" t="s">
        <v>343</v>
      </c>
      <c r="AV95" s="18" t="s">
        <v>340</v>
      </c>
    </row>
    <row r="96" spans="1:48" x14ac:dyDescent="0.35">
      <c r="A96" s="8">
        <v>41</v>
      </c>
      <c r="B96" s="8" t="b">
        <v>1</v>
      </c>
      <c r="C96" s="8" t="b">
        <v>0</v>
      </c>
      <c r="D96" s="8" t="b">
        <v>1</v>
      </c>
      <c r="E96" s="8" t="b">
        <v>0</v>
      </c>
      <c r="F96" s="8" t="b">
        <v>0</v>
      </c>
      <c r="G96" s="8">
        <v>0</v>
      </c>
      <c r="H96" s="8">
        <v>80</v>
      </c>
      <c r="I96" s="8">
        <v>5</v>
      </c>
      <c r="J96" s="8">
        <v>1</v>
      </c>
      <c r="K96" s="8" t="b">
        <v>1</v>
      </c>
      <c r="L96" s="8" t="b">
        <v>0</v>
      </c>
      <c r="M96" s="8" t="b">
        <v>0</v>
      </c>
      <c r="N96" s="8" t="b">
        <v>0</v>
      </c>
      <c r="O96" s="8" t="b">
        <v>0</v>
      </c>
      <c r="P96" s="8" t="b">
        <v>0</v>
      </c>
      <c r="Q96" s="8">
        <v>85</v>
      </c>
      <c r="R96" s="8"/>
      <c r="S96" s="19">
        <v>85</v>
      </c>
      <c r="T96" s="91"/>
      <c r="U96" s="8" t="s">
        <v>431</v>
      </c>
      <c r="V96" s="17">
        <v>7</v>
      </c>
      <c r="W96" s="17">
        <v>0</v>
      </c>
      <c r="X96" s="17">
        <v>142</v>
      </c>
      <c r="Y96" s="26">
        <v>0.71717171717171713</v>
      </c>
      <c r="Z96" s="12" t="s">
        <v>450</v>
      </c>
      <c r="AA96" s="12" t="s">
        <v>451</v>
      </c>
      <c r="AB96" s="12" t="s">
        <v>456</v>
      </c>
      <c r="AC96" s="85">
        <v>1843752128</v>
      </c>
      <c r="AD96" s="85" t="b">
        <v>1</v>
      </c>
      <c r="AE96" s="8">
        <v>184</v>
      </c>
      <c r="AF96" s="8" t="b">
        <v>1</v>
      </c>
      <c r="AG96" s="10" t="b">
        <v>0</v>
      </c>
      <c r="AH96" s="11"/>
      <c r="AI96" s="86" t="b">
        <v>0</v>
      </c>
      <c r="AJ96" s="17">
        <v>127</v>
      </c>
      <c r="AK96" s="11" t="s">
        <v>347</v>
      </c>
      <c r="AL96" s="87" t="b">
        <v>1</v>
      </c>
      <c r="AM96" s="87" t="b">
        <v>0</v>
      </c>
      <c r="AN96" s="11" t="s">
        <v>338</v>
      </c>
      <c r="AO96" s="11" t="s">
        <v>348</v>
      </c>
      <c r="AP96" s="11" t="s">
        <v>341</v>
      </c>
      <c r="AQ96" s="11" t="s">
        <v>339</v>
      </c>
      <c r="AR96" s="11" t="s">
        <v>347</v>
      </c>
      <c r="AS96" s="11" t="s">
        <v>350</v>
      </c>
      <c r="AT96" s="11" t="s">
        <v>352</v>
      </c>
      <c r="AU96" s="11" t="s">
        <v>343</v>
      </c>
      <c r="AV96" s="18" t="s">
        <v>340</v>
      </c>
    </row>
    <row r="97" spans="1:48" s="9" customFormat="1" x14ac:dyDescent="0.35">
      <c r="A97" s="8">
        <v>291</v>
      </c>
      <c r="B97" s="8" t="b">
        <v>1</v>
      </c>
      <c r="C97" s="8" t="b">
        <v>0</v>
      </c>
      <c r="D97" s="8" t="b">
        <v>1</v>
      </c>
      <c r="E97" s="8" t="b">
        <v>0</v>
      </c>
      <c r="F97" s="8" t="b">
        <v>0</v>
      </c>
      <c r="G97" s="8">
        <v>0</v>
      </c>
      <c r="H97" s="8">
        <v>72</v>
      </c>
      <c r="I97" s="8">
        <v>13</v>
      </c>
      <c r="J97" s="8">
        <v>2</v>
      </c>
      <c r="K97" s="8" t="b">
        <v>1</v>
      </c>
      <c r="L97" s="8" t="b">
        <v>0</v>
      </c>
      <c r="M97" s="8" t="b">
        <v>0</v>
      </c>
      <c r="N97" s="8" t="b">
        <v>0</v>
      </c>
      <c r="O97" s="8" t="b">
        <v>0</v>
      </c>
      <c r="P97" s="8" t="b">
        <v>0</v>
      </c>
      <c r="Q97" s="8">
        <v>86</v>
      </c>
      <c r="R97" s="8"/>
      <c r="S97" s="19">
        <v>85</v>
      </c>
      <c r="T97" s="91" t="s">
        <v>436</v>
      </c>
      <c r="U97" s="8" t="s">
        <v>517</v>
      </c>
      <c r="V97" s="17">
        <v>6</v>
      </c>
      <c r="W97" s="17">
        <v>0</v>
      </c>
      <c r="X97" s="17">
        <v>142</v>
      </c>
      <c r="Y97" s="26">
        <v>0.71717171717171713</v>
      </c>
      <c r="Z97" s="12" t="s">
        <v>450</v>
      </c>
      <c r="AA97" s="12" t="s">
        <v>460</v>
      </c>
      <c r="AB97" s="12" t="s">
        <v>450</v>
      </c>
      <c r="AC97" s="85">
        <v>1451659945</v>
      </c>
      <c r="AD97" s="85" t="b">
        <v>1</v>
      </c>
      <c r="AE97" s="8"/>
      <c r="AF97" s="8" t="b">
        <v>1</v>
      </c>
      <c r="AG97" s="10" t="b">
        <v>0</v>
      </c>
      <c r="AH97" s="11"/>
      <c r="AI97" s="86" t="b">
        <v>0</v>
      </c>
      <c r="AJ97" s="17">
        <v>127</v>
      </c>
      <c r="AK97" s="11" t="s">
        <v>339</v>
      </c>
      <c r="AL97" s="87" t="b">
        <v>1</v>
      </c>
      <c r="AM97" s="87" t="b">
        <v>1</v>
      </c>
      <c r="AN97" s="11" t="s">
        <v>338</v>
      </c>
      <c r="AO97" s="11" t="s">
        <v>345</v>
      </c>
      <c r="AP97" s="11" t="s">
        <v>341</v>
      </c>
      <c r="AQ97" s="11" t="s">
        <v>339</v>
      </c>
      <c r="AR97" s="11" t="s">
        <v>342</v>
      </c>
      <c r="AS97" s="11" t="s">
        <v>350</v>
      </c>
      <c r="AT97" s="11" t="s">
        <v>352</v>
      </c>
      <c r="AU97" s="11" t="s">
        <v>343</v>
      </c>
      <c r="AV97" s="18" t="s">
        <v>340</v>
      </c>
    </row>
    <row r="98" spans="1:48" x14ac:dyDescent="0.35">
      <c r="A98" s="8">
        <v>114</v>
      </c>
      <c r="B98" s="8" t="b">
        <v>1</v>
      </c>
      <c r="C98" s="8" t="b">
        <v>0</v>
      </c>
      <c r="D98" s="8" t="b">
        <v>1</v>
      </c>
      <c r="E98" s="8" t="b">
        <v>1</v>
      </c>
      <c r="F98" s="8" t="b">
        <v>0</v>
      </c>
      <c r="G98" s="8">
        <v>0</v>
      </c>
      <c r="H98" s="8">
        <v>80</v>
      </c>
      <c r="I98" s="8">
        <v>5</v>
      </c>
      <c r="J98" s="8">
        <v>3</v>
      </c>
      <c r="K98" s="8" t="b">
        <v>1</v>
      </c>
      <c r="L98" s="8" t="b">
        <v>0</v>
      </c>
      <c r="M98" s="8" t="b">
        <v>0</v>
      </c>
      <c r="N98" s="8" t="b">
        <v>0</v>
      </c>
      <c r="O98" s="8" t="b">
        <v>0</v>
      </c>
      <c r="P98" s="8" t="b">
        <v>0</v>
      </c>
      <c r="Q98" s="8">
        <v>87</v>
      </c>
      <c r="R98" s="8"/>
      <c r="S98" s="19">
        <v>85</v>
      </c>
      <c r="T98" s="91"/>
      <c r="U98" s="8" t="s">
        <v>518</v>
      </c>
      <c r="V98" s="17">
        <v>7</v>
      </c>
      <c r="W98" s="17">
        <v>8</v>
      </c>
      <c r="X98" s="17">
        <v>142</v>
      </c>
      <c r="Y98" s="26">
        <v>0.6767676767676768</v>
      </c>
      <c r="Z98" s="12" t="s">
        <v>455</v>
      </c>
      <c r="AA98" s="12" t="s">
        <v>460</v>
      </c>
      <c r="AB98" s="12" t="s">
        <v>450</v>
      </c>
      <c r="AC98" s="85">
        <v>589176941</v>
      </c>
      <c r="AD98" s="85" t="b">
        <v>1</v>
      </c>
      <c r="AE98" s="8">
        <v>186</v>
      </c>
      <c r="AF98" s="8" t="b">
        <v>1</v>
      </c>
      <c r="AG98" s="10" t="b">
        <v>0</v>
      </c>
      <c r="AH98" s="11"/>
      <c r="AI98" s="86" t="b">
        <v>0</v>
      </c>
      <c r="AJ98" s="17">
        <v>129</v>
      </c>
      <c r="AK98" s="11" t="s">
        <v>344</v>
      </c>
      <c r="AL98" s="87" t="b">
        <v>0</v>
      </c>
      <c r="AM98" s="87" t="b">
        <v>0</v>
      </c>
      <c r="AN98" s="11" t="s">
        <v>338</v>
      </c>
      <c r="AO98" s="11" t="s">
        <v>348</v>
      </c>
      <c r="AP98" s="11" t="s">
        <v>341</v>
      </c>
      <c r="AQ98" s="11" t="s">
        <v>339</v>
      </c>
      <c r="AR98" s="11" t="s">
        <v>347</v>
      </c>
      <c r="AS98" s="11" t="s">
        <v>350</v>
      </c>
      <c r="AT98" s="11" t="s">
        <v>352</v>
      </c>
      <c r="AU98" s="11" t="s">
        <v>343</v>
      </c>
      <c r="AV98" s="18" t="s">
        <v>340</v>
      </c>
    </row>
    <row r="99" spans="1:48" x14ac:dyDescent="0.35">
      <c r="A99" s="8">
        <v>120</v>
      </c>
      <c r="B99" s="8" t="b">
        <v>1</v>
      </c>
      <c r="C99" s="8" t="b">
        <v>0</v>
      </c>
      <c r="D99" s="8" t="b">
        <v>1</v>
      </c>
      <c r="E99" s="8" t="b">
        <v>1</v>
      </c>
      <c r="F99" s="8" t="b">
        <v>0</v>
      </c>
      <c r="G99" s="8">
        <v>0</v>
      </c>
      <c r="H99" s="8">
        <v>62</v>
      </c>
      <c r="I99" s="8">
        <v>23</v>
      </c>
      <c r="J99" s="8">
        <v>4</v>
      </c>
      <c r="K99" s="8" t="b">
        <v>1</v>
      </c>
      <c r="L99" s="8" t="b">
        <v>0</v>
      </c>
      <c r="M99" s="8" t="b">
        <v>0</v>
      </c>
      <c r="N99" s="8" t="b">
        <v>0</v>
      </c>
      <c r="O99" s="8" t="b">
        <v>0</v>
      </c>
      <c r="P99" s="8" t="b">
        <v>0</v>
      </c>
      <c r="Q99" s="8">
        <v>88</v>
      </c>
      <c r="R99" s="8"/>
      <c r="S99" s="19">
        <v>85</v>
      </c>
      <c r="T99" s="91" t="s">
        <v>495</v>
      </c>
      <c r="U99" s="8" t="s">
        <v>519</v>
      </c>
      <c r="V99" s="17">
        <v>5</v>
      </c>
      <c r="W99" s="17">
        <v>7</v>
      </c>
      <c r="X99" s="17">
        <v>142</v>
      </c>
      <c r="Y99" s="26">
        <v>0.68181818181818177</v>
      </c>
      <c r="Z99" s="12" t="s">
        <v>455</v>
      </c>
      <c r="AA99" s="12" t="s">
        <v>451</v>
      </c>
      <c r="AB99" s="12" t="s">
        <v>450</v>
      </c>
      <c r="AC99" s="85">
        <v>88852794</v>
      </c>
      <c r="AD99" s="85" t="b">
        <v>1</v>
      </c>
      <c r="AE99" s="8"/>
      <c r="AF99" s="8" t="b">
        <v>1</v>
      </c>
      <c r="AG99" s="10" t="b">
        <v>0</v>
      </c>
      <c r="AH99" s="11"/>
      <c r="AI99" s="86" t="b">
        <v>0</v>
      </c>
      <c r="AJ99" s="17">
        <v>134</v>
      </c>
      <c r="AK99" s="11" t="s">
        <v>344</v>
      </c>
      <c r="AL99" s="87" t="b">
        <v>0</v>
      </c>
      <c r="AM99" s="87" t="b">
        <v>0</v>
      </c>
      <c r="AN99" s="11" t="s">
        <v>338</v>
      </c>
      <c r="AO99" s="11" t="s">
        <v>345</v>
      </c>
      <c r="AP99" s="11" t="s">
        <v>341</v>
      </c>
      <c r="AQ99" s="11" t="s">
        <v>339</v>
      </c>
      <c r="AR99" s="11" t="s">
        <v>347</v>
      </c>
      <c r="AS99" s="11" t="s">
        <v>350</v>
      </c>
      <c r="AT99" s="11" t="s">
        <v>337</v>
      </c>
      <c r="AU99" s="11" t="s">
        <v>343</v>
      </c>
      <c r="AV99" s="18" t="s">
        <v>340</v>
      </c>
    </row>
    <row r="100" spans="1:48" x14ac:dyDescent="0.35">
      <c r="A100" s="8">
        <v>3208</v>
      </c>
      <c r="B100" s="8" t="b">
        <v>1</v>
      </c>
      <c r="C100" s="8" t="b">
        <v>0</v>
      </c>
      <c r="D100" s="8" t="b">
        <v>1</v>
      </c>
      <c r="E100" s="8" t="b">
        <v>1</v>
      </c>
      <c r="F100" s="8" t="b">
        <v>0</v>
      </c>
      <c r="G100" s="8">
        <v>0</v>
      </c>
      <c r="H100" s="8">
        <v>90</v>
      </c>
      <c r="I100" s="8">
        <v>-1</v>
      </c>
      <c r="J100" s="8">
        <v>1</v>
      </c>
      <c r="K100" s="8" t="b">
        <v>0</v>
      </c>
      <c r="L100" s="8" t="b">
        <v>0</v>
      </c>
      <c r="M100" s="8" t="b">
        <v>0</v>
      </c>
      <c r="N100" s="8" t="b">
        <v>0</v>
      </c>
      <c r="O100" s="8" t="b">
        <v>0</v>
      </c>
      <c r="P100" s="8" t="b">
        <v>0</v>
      </c>
      <c r="Q100" s="8">
        <v>89</v>
      </c>
      <c r="R100" s="8"/>
      <c r="S100" s="19">
        <v>89</v>
      </c>
      <c r="T100" s="91"/>
      <c r="U100" s="8" t="s">
        <v>388</v>
      </c>
      <c r="V100" s="17">
        <v>7</v>
      </c>
      <c r="W100" s="17">
        <v>5</v>
      </c>
      <c r="X100" s="17">
        <v>141</v>
      </c>
      <c r="Y100" s="26">
        <v>0.68686868686868685</v>
      </c>
      <c r="Z100" s="12" t="s">
        <v>455</v>
      </c>
      <c r="AA100" s="12" t="s">
        <v>451</v>
      </c>
      <c r="AB100" s="12" t="s">
        <v>456</v>
      </c>
      <c r="AC100" s="85">
        <v>1351620974</v>
      </c>
      <c r="AD100" s="85" t="b">
        <v>1</v>
      </c>
      <c r="AE100" s="8">
        <v>173</v>
      </c>
      <c r="AF100" s="8" t="b">
        <v>1</v>
      </c>
      <c r="AG100" s="10" t="b">
        <v>1</v>
      </c>
      <c r="AH100" s="11" t="s">
        <v>343</v>
      </c>
      <c r="AI100" s="86" t="b">
        <v>0</v>
      </c>
      <c r="AJ100" s="17">
        <v>135</v>
      </c>
      <c r="AK100" s="11" t="s">
        <v>343</v>
      </c>
      <c r="AL100" s="87" t="b">
        <v>1</v>
      </c>
      <c r="AM100" s="87" t="b">
        <v>0</v>
      </c>
      <c r="AN100" s="11" t="s">
        <v>338</v>
      </c>
      <c r="AO100" s="11" t="s">
        <v>348</v>
      </c>
      <c r="AP100" s="11" t="s">
        <v>341</v>
      </c>
      <c r="AQ100" s="11" t="s">
        <v>339</v>
      </c>
      <c r="AR100" s="11" t="s">
        <v>347</v>
      </c>
      <c r="AS100" s="11" t="s">
        <v>350</v>
      </c>
      <c r="AT100" s="11" t="s">
        <v>352</v>
      </c>
      <c r="AU100" s="11" t="s">
        <v>343</v>
      </c>
      <c r="AV100" s="18" t="s">
        <v>340</v>
      </c>
    </row>
    <row r="101" spans="1:48" x14ac:dyDescent="0.35">
      <c r="A101" s="8">
        <v>174</v>
      </c>
      <c r="B101" s="8" t="b">
        <v>1</v>
      </c>
      <c r="C101" s="8" t="b">
        <v>0</v>
      </c>
      <c r="D101" s="8" t="b">
        <v>1</v>
      </c>
      <c r="E101" s="8" t="b">
        <v>1</v>
      </c>
      <c r="F101" s="8" t="b">
        <v>0</v>
      </c>
      <c r="G101" s="8">
        <v>0</v>
      </c>
      <c r="H101" s="8">
        <v>80</v>
      </c>
      <c r="I101" s="8">
        <v>9</v>
      </c>
      <c r="J101" s="8">
        <v>2</v>
      </c>
      <c r="K101" s="8" t="b">
        <v>0</v>
      </c>
      <c r="L101" s="8" t="b">
        <v>0</v>
      </c>
      <c r="M101" s="8" t="b">
        <v>0</v>
      </c>
      <c r="N101" s="8" t="b">
        <v>0</v>
      </c>
      <c r="O101" s="8" t="b">
        <v>0</v>
      </c>
      <c r="P101" s="8" t="b">
        <v>0</v>
      </c>
      <c r="Q101" s="8">
        <v>90</v>
      </c>
      <c r="R101" s="8"/>
      <c r="S101" s="19">
        <v>89</v>
      </c>
      <c r="T101" s="91"/>
      <c r="U101" s="8" t="s">
        <v>520</v>
      </c>
      <c r="V101" s="17">
        <v>6</v>
      </c>
      <c r="W101" s="17">
        <v>8</v>
      </c>
      <c r="X101" s="17">
        <v>141</v>
      </c>
      <c r="Y101" s="26">
        <v>0.67171717171717171</v>
      </c>
      <c r="Z101" s="12" t="s">
        <v>455</v>
      </c>
      <c r="AA101" s="12" t="s">
        <v>451</v>
      </c>
      <c r="AB101" s="12" t="s">
        <v>456</v>
      </c>
      <c r="AC101" s="85">
        <v>1097855986</v>
      </c>
      <c r="AD101" s="85" t="b">
        <v>1</v>
      </c>
      <c r="AE101" s="8"/>
      <c r="AF101" s="8" t="b">
        <v>1</v>
      </c>
      <c r="AG101" s="10" t="b">
        <v>0</v>
      </c>
      <c r="AH101" s="11"/>
      <c r="AI101" s="86" t="b">
        <v>0</v>
      </c>
      <c r="AJ101" s="17">
        <v>140</v>
      </c>
      <c r="AK101" s="11" t="s">
        <v>345</v>
      </c>
      <c r="AL101" s="87" t="b">
        <v>0</v>
      </c>
      <c r="AM101" s="87" t="b">
        <v>0</v>
      </c>
      <c r="AN101" s="11" t="s">
        <v>335</v>
      </c>
      <c r="AO101" s="11" t="s">
        <v>348</v>
      </c>
      <c r="AP101" s="11" t="s">
        <v>341</v>
      </c>
      <c r="AQ101" s="11" t="s">
        <v>339</v>
      </c>
      <c r="AR101" s="11" t="s">
        <v>342</v>
      </c>
      <c r="AS101" s="11" t="s">
        <v>350</v>
      </c>
      <c r="AT101" s="11" t="s">
        <v>352</v>
      </c>
      <c r="AU101" s="11" t="s">
        <v>346</v>
      </c>
      <c r="AV101" s="18" t="s">
        <v>340</v>
      </c>
    </row>
    <row r="102" spans="1:48" x14ac:dyDescent="0.35">
      <c r="A102" s="8">
        <v>270</v>
      </c>
      <c r="B102" s="8" t="b">
        <v>1</v>
      </c>
      <c r="C102" s="8" t="b">
        <v>0</v>
      </c>
      <c r="D102" s="8" t="b">
        <v>1</v>
      </c>
      <c r="E102" s="8" t="b">
        <v>1</v>
      </c>
      <c r="F102" s="8" t="b">
        <v>0</v>
      </c>
      <c r="G102" s="8">
        <v>0</v>
      </c>
      <c r="H102" s="8">
        <v>80</v>
      </c>
      <c r="I102" s="8">
        <v>9</v>
      </c>
      <c r="J102" s="8">
        <v>3</v>
      </c>
      <c r="K102" s="8" t="b">
        <v>0</v>
      </c>
      <c r="L102" s="8" t="b">
        <v>0</v>
      </c>
      <c r="M102" s="8" t="b">
        <v>0</v>
      </c>
      <c r="N102" s="8" t="b">
        <v>0</v>
      </c>
      <c r="O102" s="8" t="b">
        <v>0</v>
      </c>
      <c r="P102" s="8" t="b">
        <v>0</v>
      </c>
      <c r="Q102" s="8">
        <v>91</v>
      </c>
      <c r="R102" s="8"/>
      <c r="S102" s="19">
        <v>89</v>
      </c>
      <c r="T102" s="91"/>
      <c r="U102" s="8" t="s">
        <v>521</v>
      </c>
      <c r="V102" s="17">
        <v>6</v>
      </c>
      <c r="W102" s="17">
        <v>8</v>
      </c>
      <c r="X102" s="17">
        <v>141</v>
      </c>
      <c r="Y102" s="26">
        <v>0.67171717171717171</v>
      </c>
      <c r="Z102" s="12"/>
      <c r="AA102" s="12"/>
      <c r="AB102" s="12"/>
      <c r="AC102" s="85">
        <v>977998199</v>
      </c>
      <c r="AD102" s="85" t="b">
        <v>1</v>
      </c>
      <c r="AE102" s="8"/>
      <c r="AF102" s="8" t="b">
        <v>1</v>
      </c>
      <c r="AG102" s="10" t="b">
        <v>0</v>
      </c>
      <c r="AH102" s="11"/>
      <c r="AI102" s="86" t="b">
        <v>0</v>
      </c>
      <c r="AJ102" s="17">
        <v>138</v>
      </c>
      <c r="AK102" s="11"/>
      <c r="AL102" s="87" t="b">
        <v>0</v>
      </c>
      <c r="AM102" s="87" t="b">
        <v>0</v>
      </c>
      <c r="AN102" s="11" t="s">
        <v>338</v>
      </c>
      <c r="AO102" s="11" t="s">
        <v>348</v>
      </c>
      <c r="AP102" s="11" t="s">
        <v>341</v>
      </c>
      <c r="AQ102" s="11" t="s">
        <v>339</v>
      </c>
      <c r="AR102" s="11" t="s">
        <v>347</v>
      </c>
      <c r="AS102" s="11" t="s">
        <v>336</v>
      </c>
      <c r="AT102" s="11" t="s">
        <v>352</v>
      </c>
      <c r="AU102" s="11" t="s">
        <v>343</v>
      </c>
      <c r="AV102" s="18" t="s">
        <v>340</v>
      </c>
    </row>
    <row r="103" spans="1:48" x14ac:dyDescent="0.35">
      <c r="A103" s="8">
        <v>3200</v>
      </c>
      <c r="B103" s="8" t="b">
        <v>1</v>
      </c>
      <c r="C103" s="8" t="b">
        <v>0</v>
      </c>
      <c r="D103" s="8" t="b">
        <v>1</v>
      </c>
      <c r="E103" s="8" t="b">
        <v>1</v>
      </c>
      <c r="F103" s="8" t="b">
        <v>0</v>
      </c>
      <c r="G103" s="8">
        <v>0</v>
      </c>
      <c r="H103" s="8">
        <v>80</v>
      </c>
      <c r="I103" s="8">
        <v>9</v>
      </c>
      <c r="J103" s="8">
        <v>4</v>
      </c>
      <c r="K103" s="8" t="b">
        <v>0</v>
      </c>
      <c r="L103" s="8" t="b">
        <v>0</v>
      </c>
      <c r="M103" s="8" t="b">
        <v>0</v>
      </c>
      <c r="N103" s="8" t="b">
        <v>0</v>
      </c>
      <c r="O103" s="8" t="b">
        <v>0</v>
      </c>
      <c r="P103" s="8" t="b">
        <v>0</v>
      </c>
      <c r="Q103" s="8">
        <v>92</v>
      </c>
      <c r="R103" s="8"/>
      <c r="S103" s="19">
        <v>89</v>
      </c>
      <c r="T103" s="91"/>
      <c r="U103" s="8" t="s">
        <v>522</v>
      </c>
      <c r="V103" s="17">
        <v>6</v>
      </c>
      <c r="W103" s="17">
        <v>8</v>
      </c>
      <c r="X103" s="17">
        <v>141</v>
      </c>
      <c r="Y103" s="26">
        <v>0.67171717171717171</v>
      </c>
      <c r="Z103" s="12" t="s">
        <v>455</v>
      </c>
      <c r="AA103" s="12" t="s">
        <v>460</v>
      </c>
      <c r="AB103" s="12" t="s">
        <v>450</v>
      </c>
      <c r="AC103" s="85">
        <v>891473892</v>
      </c>
      <c r="AD103" s="85" t="b">
        <v>1</v>
      </c>
      <c r="AE103" s="8"/>
      <c r="AF103" s="8" t="b">
        <v>1</v>
      </c>
      <c r="AG103" s="10" t="b">
        <v>0</v>
      </c>
      <c r="AH103" s="11"/>
      <c r="AI103" s="86" t="b">
        <v>0</v>
      </c>
      <c r="AJ103" s="17">
        <v>133</v>
      </c>
      <c r="AK103" s="11" t="s">
        <v>347</v>
      </c>
      <c r="AL103" s="87" t="b">
        <v>1</v>
      </c>
      <c r="AM103" s="87" t="b">
        <v>0</v>
      </c>
      <c r="AN103" s="11" t="s">
        <v>338</v>
      </c>
      <c r="AO103" s="11" t="s">
        <v>348</v>
      </c>
      <c r="AP103" s="11" t="s">
        <v>341</v>
      </c>
      <c r="AQ103" s="11" t="s">
        <v>339</v>
      </c>
      <c r="AR103" s="11" t="s">
        <v>347</v>
      </c>
      <c r="AS103" s="11" t="s">
        <v>336</v>
      </c>
      <c r="AT103" s="11" t="s">
        <v>352</v>
      </c>
      <c r="AU103" s="11" t="s">
        <v>343</v>
      </c>
      <c r="AV103" s="18" t="s">
        <v>340</v>
      </c>
    </row>
    <row r="104" spans="1:48" x14ac:dyDescent="0.35">
      <c r="A104" s="8">
        <v>15</v>
      </c>
      <c r="B104" s="8" t="b">
        <v>1</v>
      </c>
      <c r="C104" s="8" t="b">
        <v>0</v>
      </c>
      <c r="D104" s="8" t="b">
        <v>1</v>
      </c>
      <c r="E104" s="8" t="b">
        <v>1</v>
      </c>
      <c r="F104" s="8" t="b">
        <v>0</v>
      </c>
      <c r="G104" s="8">
        <v>0</v>
      </c>
      <c r="H104" s="8">
        <v>80</v>
      </c>
      <c r="I104" s="8">
        <v>9</v>
      </c>
      <c r="J104" s="8">
        <v>5</v>
      </c>
      <c r="K104" s="8" t="b">
        <v>0</v>
      </c>
      <c r="L104" s="8" t="b">
        <v>0</v>
      </c>
      <c r="M104" s="8" t="b">
        <v>0</v>
      </c>
      <c r="N104" s="8" t="b">
        <v>0</v>
      </c>
      <c r="O104" s="8" t="b">
        <v>0</v>
      </c>
      <c r="P104" s="8" t="b">
        <v>0</v>
      </c>
      <c r="Q104" s="8">
        <v>93</v>
      </c>
      <c r="R104" s="8"/>
      <c r="S104" s="19">
        <v>89</v>
      </c>
      <c r="T104" s="91"/>
      <c r="U104" s="8" t="s">
        <v>382</v>
      </c>
      <c r="V104" s="17">
        <v>6</v>
      </c>
      <c r="W104" s="17">
        <v>7</v>
      </c>
      <c r="X104" s="17">
        <v>141</v>
      </c>
      <c r="Y104" s="26">
        <v>0.6767676767676768</v>
      </c>
      <c r="Z104" s="12" t="s">
        <v>455</v>
      </c>
      <c r="AA104" s="12" t="s">
        <v>451</v>
      </c>
      <c r="AB104" s="12" t="s">
        <v>450</v>
      </c>
      <c r="AC104" s="85">
        <v>541445348</v>
      </c>
      <c r="AD104" s="85" t="b">
        <v>1</v>
      </c>
      <c r="AE104" s="8"/>
      <c r="AF104" s="8" t="b">
        <v>1</v>
      </c>
      <c r="AG104" s="10" t="b">
        <v>1</v>
      </c>
      <c r="AH104" s="11" t="s">
        <v>340</v>
      </c>
      <c r="AI104" s="86" t="b">
        <v>1</v>
      </c>
      <c r="AJ104" s="17">
        <v>124</v>
      </c>
      <c r="AK104" s="11" t="s">
        <v>341</v>
      </c>
      <c r="AL104" s="87" t="b">
        <v>1</v>
      </c>
      <c r="AM104" s="87" t="b">
        <v>1</v>
      </c>
      <c r="AN104" s="11" t="s">
        <v>338</v>
      </c>
      <c r="AO104" s="11" t="s">
        <v>345</v>
      </c>
      <c r="AP104" s="11" t="s">
        <v>341</v>
      </c>
      <c r="AQ104" s="11" t="s">
        <v>339</v>
      </c>
      <c r="AR104" s="11" t="s">
        <v>347</v>
      </c>
      <c r="AS104" s="11" t="s">
        <v>350</v>
      </c>
      <c r="AT104" s="11" t="s">
        <v>352</v>
      </c>
      <c r="AU104" s="11" t="s">
        <v>343</v>
      </c>
      <c r="AV104" s="18" t="s">
        <v>340</v>
      </c>
    </row>
    <row r="105" spans="1:48" x14ac:dyDescent="0.35">
      <c r="A105" s="8">
        <v>3201</v>
      </c>
      <c r="B105" s="8" t="b">
        <v>1</v>
      </c>
      <c r="C105" s="8" t="b">
        <v>0</v>
      </c>
      <c r="D105" s="8" t="b">
        <v>1</v>
      </c>
      <c r="E105" s="8" t="b">
        <v>1</v>
      </c>
      <c r="F105" s="8" t="b">
        <v>0</v>
      </c>
      <c r="G105" s="8">
        <v>0</v>
      </c>
      <c r="H105" s="8">
        <v>90</v>
      </c>
      <c r="I105" s="8">
        <v>-1</v>
      </c>
      <c r="J105" s="8">
        <v>1</v>
      </c>
      <c r="K105" s="8" t="b">
        <v>1</v>
      </c>
      <c r="L105" s="8" t="b">
        <v>0</v>
      </c>
      <c r="M105" s="8" t="b">
        <v>0</v>
      </c>
      <c r="N105" s="8" t="b">
        <v>0</v>
      </c>
      <c r="O105" s="8" t="b">
        <v>0</v>
      </c>
      <c r="P105" s="8" t="b">
        <v>0</v>
      </c>
      <c r="Q105" s="8">
        <v>94</v>
      </c>
      <c r="R105" s="8"/>
      <c r="S105" s="19">
        <v>89</v>
      </c>
      <c r="T105" s="91"/>
      <c r="U105" s="8" t="s">
        <v>523</v>
      </c>
      <c r="V105" s="17">
        <v>7</v>
      </c>
      <c r="W105" s="17">
        <v>5</v>
      </c>
      <c r="X105" s="17">
        <v>141</v>
      </c>
      <c r="Y105" s="26">
        <v>0.68686868686868685</v>
      </c>
      <c r="Z105" s="12" t="s">
        <v>455</v>
      </c>
      <c r="AA105" s="12" t="s">
        <v>451</v>
      </c>
      <c r="AB105" s="12" t="s">
        <v>450</v>
      </c>
      <c r="AC105" s="85">
        <v>494534092</v>
      </c>
      <c r="AD105" s="85" t="b">
        <v>1</v>
      </c>
      <c r="AE105" s="8">
        <v>11</v>
      </c>
      <c r="AF105" s="8" t="b">
        <v>1</v>
      </c>
      <c r="AG105" s="10" t="b">
        <v>0</v>
      </c>
      <c r="AH105" s="11"/>
      <c r="AI105" s="86" t="b">
        <v>0</v>
      </c>
      <c r="AJ105" s="17">
        <v>128</v>
      </c>
      <c r="AK105" s="11" t="s">
        <v>343</v>
      </c>
      <c r="AL105" s="87" t="b">
        <v>1</v>
      </c>
      <c r="AM105" s="87" t="b">
        <v>0</v>
      </c>
      <c r="AN105" s="11" t="s">
        <v>338</v>
      </c>
      <c r="AO105" s="11" t="s">
        <v>348</v>
      </c>
      <c r="AP105" s="11" t="s">
        <v>341</v>
      </c>
      <c r="AQ105" s="11" t="s">
        <v>339</v>
      </c>
      <c r="AR105" s="11" t="s">
        <v>347</v>
      </c>
      <c r="AS105" s="11" t="s">
        <v>350</v>
      </c>
      <c r="AT105" s="11" t="s">
        <v>352</v>
      </c>
      <c r="AU105" s="11" t="s">
        <v>343</v>
      </c>
      <c r="AV105" s="18" t="s">
        <v>340</v>
      </c>
    </row>
    <row r="106" spans="1:48" x14ac:dyDescent="0.35">
      <c r="A106" s="8">
        <v>3198</v>
      </c>
      <c r="B106" s="8" t="b">
        <v>1</v>
      </c>
      <c r="C106" s="8" t="b">
        <v>0</v>
      </c>
      <c r="D106" s="8" t="b">
        <v>1</v>
      </c>
      <c r="E106" s="8" t="b">
        <v>1</v>
      </c>
      <c r="F106" s="8" t="b">
        <v>0</v>
      </c>
      <c r="G106" s="8">
        <v>0</v>
      </c>
      <c r="H106" s="8">
        <v>80</v>
      </c>
      <c r="I106" s="8">
        <v>9</v>
      </c>
      <c r="J106" s="8">
        <v>2</v>
      </c>
      <c r="K106" s="8" t="b">
        <v>1</v>
      </c>
      <c r="L106" s="8" t="b">
        <v>0</v>
      </c>
      <c r="M106" s="8" t="b">
        <v>0</v>
      </c>
      <c r="N106" s="8" t="b">
        <v>0</v>
      </c>
      <c r="O106" s="8" t="b">
        <v>0</v>
      </c>
      <c r="P106" s="8" t="b">
        <v>0</v>
      </c>
      <c r="Q106" s="8">
        <v>95</v>
      </c>
      <c r="R106" s="8"/>
      <c r="S106" s="19">
        <v>89</v>
      </c>
      <c r="T106" s="91"/>
      <c r="U106" s="8" t="s">
        <v>524</v>
      </c>
      <c r="V106" s="17">
        <v>6</v>
      </c>
      <c r="W106" s="17">
        <v>8</v>
      </c>
      <c r="X106" s="17">
        <v>141</v>
      </c>
      <c r="Y106" s="26">
        <v>0.67171717171717171</v>
      </c>
      <c r="Z106" s="12" t="s">
        <v>450</v>
      </c>
      <c r="AA106" s="12" t="s">
        <v>451</v>
      </c>
      <c r="AB106" s="12" t="s">
        <v>453</v>
      </c>
      <c r="AC106" s="85">
        <v>456290257</v>
      </c>
      <c r="AD106" s="85" t="b">
        <v>1</v>
      </c>
      <c r="AE106" s="8"/>
      <c r="AF106" s="8" t="b">
        <v>1</v>
      </c>
      <c r="AG106" s="10" t="b">
        <v>0</v>
      </c>
      <c r="AH106" s="11"/>
      <c r="AI106" s="86" t="b">
        <v>0</v>
      </c>
      <c r="AJ106" s="17">
        <v>128</v>
      </c>
      <c r="AK106" s="11" t="s">
        <v>347</v>
      </c>
      <c r="AL106" s="87" t="b">
        <v>1</v>
      </c>
      <c r="AM106" s="87" t="b">
        <v>0</v>
      </c>
      <c r="AN106" s="11" t="s">
        <v>338</v>
      </c>
      <c r="AO106" s="11" t="s">
        <v>348</v>
      </c>
      <c r="AP106" s="11" t="s">
        <v>341</v>
      </c>
      <c r="AQ106" s="11" t="s">
        <v>339</v>
      </c>
      <c r="AR106" s="11" t="s">
        <v>347</v>
      </c>
      <c r="AS106" s="11" t="s">
        <v>336</v>
      </c>
      <c r="AT106" s="11" t="s">
        <v>352</v>
      </c>
      <c r="AU106" s="11" t="s">
        <v>343</v>
      </c>
      <c r="AV106" s="18" t="s">
        <v>340</v>
      </c>
    </row>
    <row r="107" spans="1:48" x14ac:dyDescent="0.35">
      <c r="A107" s="8">
        <v>72</v>
      </c>
      <c r="B107" s="8" t="b">
        <v>1</v>
      </c>
      <c r="C107" s="8" t="b">
        <v>0</v>
      </c>
      <c r="D107" s="8" t="b">
        <v>1</v>
      </c>
      <c r="E107" s="8" t="b">
        <v>1</v>
      </c>
      <c r="F107" s="8" t="b">
        <v>0</v>
      </c>
      <c r="G107" s="8">
        <v>0</v>
      </c>
      <c r="H107" s="8">
        <v>90</v>
      </c>
      <c r="I107" s="8">
        <v>-1</v>
      </c>
      <c r="J107" s="8">
        <v>3</v>
      </c>
      <c r="K107" s="8" t="b">
        <v>1</v>
      </c>
      <c r="L107" s="8" t="b">
        <v>0</v>
      </c>
      <c r="M107" s="8" t="b">
        <v>0</v>
      </c>
      <c r="N107" s="8" t="b">
        <v>0</v>
      </c>
      <c r="O107" s="8" t="b">
        <v>0</v>
      </c>
      <c r="P107" s="8" t="b">
        <v>0</v>
      </c>
      <c r="Q107" s="8">
        <v>96</v>
      </c>
      <c r="R107" s="8"/>
      <c r="S107" s="19">
        <v>89</v>
      </c>
      <c r="T107" s="91"/>
      <c r="U107" s="8" t="s">
        <v>525</v>
      </c>
      <c r="V107" s="17">
        <v>7</v>
      </c>
      <c r="W107" s="17">
        <v>6</v>
      </c>
      <c r="X107" s="17">
        <v>141</v>
      </c>
      <c r="Y107" s="26">
        <v>0.68181818181818177</v>
      </c>
      <c r="Z107" s="12" t="s">
        <v>455</v>
      </c>
      <c r="AA107" s="12" t="s">
        <v>460</v>
      </c>
      <c r="AB107" s="12" t="s">
        <v>456</v>
      </c>
      <c r="AC107" s="85">
        <v>394951092</v>
      </c>
      <c r="AD107" s="85" t="b">
        <v>0</v>
      </c>
      <c r="AE107" s="8"/>
      <c r="AF107" s="8" t="b">
        <v>1</v>
      </c>
      <c r="AG107" s="10" t="b">
        <v>0</v>
      </c>
      <c r="AH107" s="11"/>
      <c r="AI107" s="86" t="b">
        <v>0</v>
      </c>
      <c r="AJ107" s="17">
        <v>133</v>
      </c>
      <c r="AK107" s="11" t="s">
        <v>350</v>
      </c>
      <c r="AL107" s="87" t="b">
        <v>1</v>
      </c>
      <c r="AM107" s="87" t="b">
        <v>1</v>
      </c>
      <c r="AN107" s="11" t="s">
        <v>338</v>
      </c>
      <c r="AO107" s="11" t="s">
        <v>348</v>
      </c>
      <c r="AP107" s="11" t="s">
        <v>341</v>
      </c>
      <c r="AQ107" s="11" t="s">
        <v>339</v>
      </c>
      <c r="AR107" s="11" t="s">
        <v>347</v>
      </c>
      <c r="AS107" s="11" t="s">
        <v>350</v>
      </c>
      <c r="AT107" s="11" t="s">
        <v>352</v>
      </c>
      <c r="AU107" s="11" t="s">
        <v>346</v>
      </c>
      <c r="AV107" s="18" t="s">
        <v>340</v>
      </c>
    </row>
    <row r="108" spans="1:48" x14ac:dyDescent="0.35">
      <c r="A108" s="8">
        <v>113</v>
      </c>
      <c r="B108" s="8" t="b">
        <v>1</v>
      </c>
      <c r="C108" s="8" t="b">
        <v>0</v>
      </c>
      <c r="D108" s="8" t="b">
        <v>1</v>
      </c>
      <c r="E108" s="8" t="b">
        <v>1</v>
      </c>
      <c r="F108" s="8" t="b">
        <v>0</v>
      </c>
      <c r="G108" s="8">
        <v>0</v>
      </c>
      <c r="H108" s="8">
        <v>80</v>
      </c>
      <c r="I108" s="8">
        <v>17</v>
      </c>
      <c r="J108" s="8">
        <v>1</v>
      </c>
      <c r="K108" s="8" t="b">
        <v>0</v>
      </c>
      <c r="L108" s="8" t="b">
        <v>0</v>
      </c>
      <c r="M108" s="8" t="b">
        <v>0</v>
      </c>
      <c r="N108" s="8" t="b">
        <v>0</v>
      </c>
      <c r="O108" s="8" t="b">
        <v>0</v>
      </c>
      <c r="P108" s="8" t="b">
        <v>0</v>
      </c>
      <c r="Q108" s="8">
        <v>97</v>
      </c>
      <c r="R108" s="8"/>
      <c r="S108" s="19">
        <v>97</v>
      </c>
      <c r="T108" s="91" t="s">
        <v>436</v>
      </c>
      <c r="U108" s="8" t="s">
        <v>526</v>
      </c>
      <c r="V108" s="17">
        <v>5</v>
      </c>
      <c r="W108" s="17">
        <v>8</v>
      </c>
      <c r="X108" s="17">
        <v>140</v>
      </c>
      <c r="Y108" s="26">
        <v>0.66666666666666663</v>
      </c>
      <c r="Z108" s="12" t="s">
        <v>455</v>
      </c>
      <c r="AA108" s="12" t="s">
        <v>451</v>
      </c>
      <c r="AB108" s="12" t="s">
        <v>450</v>
      </c>
      <c r="AC108" s="85">
        <v>2023247277</v>
      </c>
      <c r="AD108" s="85" t="b">
        <v>1</v>
      </c>
      <c r="AE108" s="8"/>
      <c r="AF108" s="8" t="b">
        <v>1</v>
      </c>
      <c r="AG108" s="10" t="b">
        <v>0</v>
      </c>
      <c r="AH108" s="11"/>
      <c r="AI108" s="86" t="b">
        <v>0</v>
      </c>
      <c r="AJ108" s="17">
        <v>132</v>
      </c>
      <c r="AK108" s="11" t="s">
        <v>342</v>
      </c>
      <c r="AL108" s="87" t="b">
        <v>1</v>
      </c>
      <c r="AM108" s="87" t="b">
        <v>0</v>
      </c>
      <c r="AN108" s="11" t="s">
        <v>338</v>
      </c>
      <c r="AO108" s="11" t="s">
        <v>345</v>
      </c>
      <c r="AP108" s="11" t="s">
        <v>349</v>
      </c>
      <c r="AQ108" s="11" t="s">
        <v>339</v>
      </c>
      <c r="AR108" s="11" t="s">
        <v>342</v>
      </c>
      <c r="AS108" s="11" t="s">
        <v>350</v>
      </c>
      <c r="AT108" s="11" t="s">
        <v>352</v>
      </c>
      <c r="AU108" s="11" t="s">
        <v>346</v>
      </c>
      <c r="AV108" s="18" t="s">
        <v>340</v>
      </c>
    </row>
    <row r="109" spans="1:48" x14ac:dyDescent="0.35">
      <c r="A109" s="8">
        <v>3193</v>
      </c>
      <c r="B109" s="8" t="b">
        <v>1</v>
      </c>
      <c r="C109" s="8" t="b">
        <v>0</v>
      </c>
      <c r="D109" s="8" t="b">
        <v>1</v>
      </c>
      <c r="E109" s="8" t="b">
        <v>0</v>
      </c>
      <c r="F109" s="8" t="b">
        <v>1</v>
      </c>
      <c r="G109" s="8">
        <v>0</v>
      </c>
      <c r="H109" s="8">
        <v>139</v>
      </c>
      <c r="I109" s="8">
        <v>-42</v>
      </c>
      <c r="J109" s="8">
        <v>2</v>
      </c>
      <c r="K109" s="8" t="b">
        <v>0</v>
      </c>
      <c r="L109" s="8" t="b">
        <v>0</v>
      </c>
      <c r="M109" s="8" t="b">
        <v>0</v>
      </c>
      <c r="N109" s="8" t="b">
        <v>0</v>
      </c>
      <c r="O109" s="8" t="b">
        <v>0</v>
      </c>
      <c r="P109" s="8" t="b">
        <v>0</v>
      </c>
      <c r="Q109" s="8">
        <v>98</v>
      </c>
      <c r="R109" s="8"/>
      <c r="S109" s="19">
        <v>97</v>
      </c>
      <c r="T109" s="91" t="s">
        <v>435</v>
      </c>
      <c r="U109" s="8" t="s">
        <v>422</v>
      </c>
      <c r="V109" s="17">
        <v>7</v>
      </c>
      <c r="W109" s="17">
        <v>7</v>
      </c>
      <c r="X109" s="17">
        <v>140</v>
      </c>
      <c r="Y109" s="26">
        <v>0.67171717171717171</v>
      </c>
      <c r="Z109" s="12" t="s">
        <v>450</v>
      </c>
      <c r="AA109" s="12" t="s">
        <v>451</v>
      </c>
      <c r="AB109" s="12" t="s">
        <v>453</v>
      </c>
      <c r="AC109" s="85">
        <v>1962704033</v>
      </c>
      <c r="AD109" s="85" t="b">
        <v>1</v>
      </c>
      <c r="AE109" s="8">
        <v>174</v>
      </c>
      <c r="AF109" s="8" t="b">
        <v>1</v>
      </c>
      <c r="AG109" s="10" t="b">
        <v>0</v>
      </c>
      <c r="AH109" s="11"/>
      <c r="AI109" s="86" t="b">
        <v>0</v>
      </c>
      <c r="AJ109" s="17">
        <v>131</v>
      </c>
      <c r="AK109" s="11" t="s">
        <v>344</v>
      </c>
      <c r="AL109" s="87" t="b">
        <v>0</v>
      </c>
      <c r="AM109" s="87" t="b">
        <v>0</v>
      </c>
      <c r="AN109" s="11" t="s">
        <v>338</v>
      </c>
      <c r="AO109" s="11" t="s">
        <v>348</v>
      </c>
      <c r="AP109" s="11" t="s">
        <v>341</v>
      </c>
      <c r="AQ109" s="11" t="s">
        <v>339</v>
      </c>
      <c r="AR109" s="11" t="s">
        <v>347</v>
      </c>
      <c r="AS109" s="11" t="s">
        <v>350</v>
      </c>
      <c r="AT109" s="11" t="s">
        <v>352</v>
      </c>
      <c r="AU109" s="11" t="s">
        <v>346</v>
      </c>
      <c r="AV109" s="18" t="s">
        <v>340</v>
      </c>
    </row>
    <row r="110" spans="1:48" x14ac:dyDescent="0.35">
      <c r="A110" s="8">
        <v>243</v>
      </c>
      <c r="B110" s="8" t="b">
        <v>1</v>
      </c>
      <c r="C110" s="8" t="b">
        <v>0</v>
      </c>
      <c r="D110" s="8" t="b">
        <v>1</v>
      </c>
      <c r="E110" s="8" t="b">
        <v>1</v>
      </c>
      <c r="F110" s="8" t="b">
        <v>0</v>
      </c>
      <c r="G110" s="8">
        <v>0</v>
      </c>
      <c r="H110" s="8">
        <v>90</v>
      </c>
      <c r="I110" s="8">
        <v>7</v>
      </c>
      <c r="J110" s="8">
        <v>3</v>
      </c>
      <c r="K110" s="8" t="b">
        <v>0</v>
      </c>
      <c r="L110" s="8" t="b">
        <v>0</v>
      </c>
      <c r="M110" s="8" t="b">
        <v>0</v>
      </c>
      <c r="N110" s="8" t="b">
        <v>0</v>
      </c>
      <c r="O110" s="8" t="b">
        <v>0</v>
      </c>
      <c r="P110" s="8" t="b">
        <v>0</v>
      </c>
      <c r="Q110" s="8">
        <v>99</v>
      </c>
      <c r="R110" s="8"/>
      <c r="S110" s="19">
        <v>97</v>
      </c>
      <c r="T110" s="91"/>
      <c r="U110" s="8" t="s">
        <v>527</v>
      </c>
      <c r="V110" s="17">
        <v>6</v>
      </c>
      <c r="W110" s="17">
        <v>7</v>
      </c>
      <c r="X110" s="17">
        <v>140</v>
      </c>
      <c r="Y110" s="26">
        <v>0.67171717171717171</v>
      </c>
      <c r="Z110" s="12" t="s">
        <v>455</v>
      </c>
      <c r="AA110" s="12" t="s">
        <v>460</v>
      </c>
      <c r="AB110" s="12" t="s">
        <v>456</v>
      </c>
      <c r="AC110" s="85">
        <v>1543996975</v>
      </c>
      <c r="AD110" s="85" t="b">
        <v>1</v>
      </c>
      <c r="AE110" s="8"/>
      <c r="AF110" s="8" t="b">
        <v>1</v>
      </c>
      <c r="AG110" s="10" t="b">
        <v>0</v>
      </c>
      <c r="AH110" s="11"/>
      <c r="AI110" s="86" t="b">
        <v>0</v>
      </c>
      <c r="AJ110" s="17">
        <v>130</v>
      </c>
      <c r="AK110" s="11" t="s">
        <v>348</v>
      </c>
      <c r="AL110" s="87" t="b">
        <v>1</v>
      </c>
      <c r="AM110" s="87" t="b">
        <v>1</v>
      </c>
      <c r="AN110" s="11" t="s">
        <v>338</v>
      </c>
      <c r="AO110" s="11" t="s">
        <v>348</v>
      </c>
      <c r="AP110" s="11" t="s">
        <v>349</v>
      </c>
      <c r="AQ110" s="11" t="s">
        <v>339</v>
      </c>
      <c r="AR110" s="11" t="s">
        <v>347</v>
      </c>
      <c r="AS110" s="11" t="s">
        <v>350</v>
      </c>
      <c r="AT110" s="11" t="s">
        <v>352</v>
      </c>
      <c r="AU110" s="11" t="s">
        <v>346</v>
      </c>
      <c r="AV110" s="18" t="s">
        <v>340</v>
      </c>
    </row>
    <row r="111" spans="1:48" x14ac:dyDescent="0.35">
      <c r="A111" s="8">
        <v>24</v>
      </c>
      <c r="B111" s="8" t="b">
        <v>1</v>
      </c>
      <c r="C111" s="8" t="b">
        <v>0</v>
      </c>
      <c r="D111" s="8" t="b">
        <v>1</v>
      </c>
      <c r="E111" s="8" t="b">
        <v>1</v>
      </c>
      <c r="F111" s="8" t="b">
        <v>0</v>
      </c>
      <c r="G111" s="8">
        <v>0</v>
      </c>
      <c r="H111" s="8">
        <v>100</v>
      </c>
      <c r="I111" s="8">
        <v>-3</v>
      </c>
      <c r="J111" s="8">
        <v>4</v>
      </c>
      <c r="K111" s="8" t="b">
        <v>0</v>
      </c>
      <c r="L111" s="8" t="b">
        <v>0</v>
      </c>
      <c r="M111" s="8" t="b">
        <v>0</v>
      </c>
      <c r="N111" s="8" t="b">
        <v>0</v>
      </c>
      <c r="O111" s="8" t="b">
        <v>0</v>
      </c>
      <c r="P111" s="8" t="b">
        <v>0</v>
      </c>
      <c r="Q111" s="8">
        <v>100</v>
      </c>
      <c r="R111" s="8"/>
      <c r="S111" s="19">
        <v>97</v>
      </c>
      <c r="T111" s="91"/>
      <c r="U111" s="8" t="s">
        <v>390</v>
      </c>
      <c r="V111" s="17">
        <v>7</v>
      </c>
      <c r="W111" s="17">
        <v>6</v>
      </c>
      <c r="X111" s="17">
        <v>140</v>
      </c>
      <c r="Y111" s="26">
        <v>0.6767676767676768</v>
      </c>
      <c r="Z111" s="12" t="s">
        <v>455</v>
      </c>
      <c r="AA111" s="12" t="s">
        <v>451</v>
      </c>
      <c r="AB111" s="12" t="s">
        <v>450</v>
      </c>
      <c r="AC111" s="85">
        <v>1285433835</v>
      </c>
      <c r="AD111" s="85" t="b">
        <v>1</v>
      </c>
      <c r="AE111" s="8">
        <v>138</v>
      </c>
      <c r="AF111" s="8" t="b">
        <v>1</v>
      </c>
      <c r="AG111" s="10" t="b">
        <v>1</v>
      </c>
      <c r="AH111" s="11" t="s">
        <v>340</v>
      </c>
      <c r="AI111" s="86" t="b">
        <v>1</v>
      </c>
      <c r="AJ111" s="17">
        <v>129</v>
      </c>
      <c r="AK111" s="11"/>
      <c r="AL111" s="87" t="b">
        <v>0</v>
      </c>
      <c r="AM111" s="87" t="b">
        <v>0</v>
      </c>
      <c r="AN111" s="11" t="s">
        <v>338</v>
      </c>
      <c r="AO111" s="11" t="s">
        <v>348</v>
      </c>
      <c r="AP111" s="11" t="s">
        <v>341</v>
      </c>
      <c r="AQ111" s="11" t="s">
        <v>339</v>
      </c>
      <c r="AR111" s="11" t="s">
        <v>347</v>
      </c>
      <c r="AS111" s="11" t="s">
        <v>350</v>
      </c>
      <c r="AT111" s="11" t="s">
        <v>352</v>
      </c>
      <c r="AU111" s="11" t="s">
        <v>343</v>
      </c>
      <c r="AV111" s="18" t="s">
        <v>340</v>
      </c>
    </row>
    <row r="112" spans="1:48" x14ac:dyDescent="0.35">
      <c r="A112" s="8">
        <v>126</v>
      </c>
      <c r="B112" s="8" t="b">
        <v>1</v>
      </c>
      <c r="C112" s="8" t="b">
        <v>0</v>
      </c>
      <c r="D112" s="8" t="b">
        <v>1</v>
      </c>
      <c r="E112" s="8" t="b">
        <v>1</v>
      </c>
      <c r="F112" s="8" t="b">
        <v>0</v>
      </c>
      <c r="G112" s="8">
        <v>0</v>
      </c>
      <c r="H112" s="8">
        <v>80</v>
      </c>
      <c r="I112" s="8">
        <v>17</v>
      </c>
      <c r="J112" s="8">
        <v>5</v>
      </c>
      <c r="K112" s="8" t="b">
        <v>0</v>
      </c>
      <c r="L112" s="8" t="b">
        <v>0</v>
      </c>
      <c r="M112" s="8" t="b">
        <v>0</v>
      </c>
      <c r="N112" s="8" t="b">
        <v>0</v>
      </c>
      <c r="O112" s="8" t="b">
        <v>0</v>
      </c>
      <c r="P112" s="8" t="b">
        <v>0</v>
      </c>
      <c r="Q112" s="8">
        <v>101</v>
      </c>
      <c r="R112" s="8"/>
      <c r="S112" s="19">
        <v>97</v>
      </c>
      <c r="T112" s="91" t="s">
        <v>436</v>
      </c>
      <c r="U112" s="8" t="s">
        <v>528</v>
      </c>
      <c r="V112" s="17">
        <v>5</v>
      </c>
      <c r="W112" s="17">
        <v>8</v>
      </c>
      <c r="X112" s="17">
        <v>140</v>
      </c>
      <c r="Y112" s="26">
        <v>0.66666666666666663</v>
      </c>
      <c r="Z112" s="12" t="s">
        <v>455</v>
      </c>
      <c r="AA112" s="12" t="s">
        <v>451</v>
      </c>
      <c r="AB112" s="12" t="s">
        <v>450</v>
      </c>
      <c r="AC112" s="85">
        <v>1252383746</v>
      </c>
      <c r="AD112" s="85" t="b">
        <v>1</v>
      </c>
      <c r="AE112" s="8"/>
      <c r="AF112" s="8" t="b">
        <v>1</v>
      </c>
      <c r="AG112" s="10" t="b">
        <v>0</v>
      </c>
      <c r="AH112" s="11"/>
      <c r="AI112" s="86" t="b">
        <v>0</v>
      </c>
      <c r="AJ112" s="17">
        <v>122</v>
      </c>
      <c r="AK112" s="11" t="s">
        <v>341</v>
      </c>
      <c r="AL112" s="87" t="b">
        <v>1</v>
      </c>
      <c r="AM112" s="87" t="b">
        <v>1</v>
      </c>
      <c r="AN112" s="11" t="s">
        <v>335</v>
      </c>
      <c r="AO112" s="11" t="s">
        <v>348</v>
      </c>
      <c r="AP112" s="11" t="s">
        <v>341</v>
      </c>
      <c r="AQ112" s="11" t="s">
        <v>339</v>
      </c>
      <c r="AR112" s="11" t="s">
        <v>342</v>
      </c>
      <c r="AS112" s="11" t="s">
        <v>336</v>
      </c>
      <c r="AT112" s="11" t="s">
        <v>352</v>
      </c>
      <c r="AU112" s="11" t="s">
        <v>346</v>
      </c>
      <c r="AV112" s="18" t="s">
        <v>340</v>
      </c>
    </row>
    <row r="113" spans="1:48" x14ac:dyDescent="0.35">
      <c r="A113" s="8">
        <v>3199</v>
      </c>
      <c r="B113" s="8" t="b">
        <v>1</v>
      </c>
      <c r="C113" s="8" t="b">
        <v>0</v>
      </c>
      <c r="D113" s="8" t="b">
        <v>1</v>
      </c>
      <c r="E113" s="8" t="b">
        <v>1</v>
      </c>
      <c r="F113" s="8" t="b">
        <v>0</v>
      </c>
      <c r="G113" s="8">
        <v>0</v>
      </c>
      <c r="H113" s="8">
        <v>100</v>
      </c>
      <c r="I113" s="8">
        <v>-3</v>
      </c>
      <c r="J113" s="8">
        <v>1</v>
      </c>
      <c r="K113" s="8" t="b">
        <v>1</v>
      </c>
      <c r="L113" s="8" t="b">
        <v>0</v>
      </c>
      <c r="M113" s="8" t="b">
        <v>0</v>
      </c>
      <c r="N113" s="8" t="b">
        <v>0</v>
      </c>
      <c r="O113" s="8" t="b">
        <v>0</v>
      </c>
      <c r="P113" s="8" t="b">
        <v>0</v>
      </c>
      <c r="Q113" s="8">
        <v>102</v>
      </c>
      <c r="R113" s="8"/>
      <c r="S113" s="19">
        <v>97</v>
      </c>
      <c r="T113" s="91"/>
      <c r="U113" s="8" t="s">
        <v>418</v>
      </c>
      <c r="V113" s="17">
        <v>7</v>
      </c>
      <c r="W113" s="17">
        <v>9</v>
      </c>
      <c r="X113" s="17">
        <v>140</v>
      </c>
      <c r="Y113" s="26">
        <v>0.66161616161616166</v>
      </c>
      <c r="Z113" s="12" t="s">
        <v>450</v>
      </c>
      <c r="AA113" s="12" t="s">
        <v>451</v>
      </c>
      <c r="AB113" s="12" t="s">
        <v>450</v>
      </c>
      <c r="AC113" s="85">
        <v>921232015</v>
      </c>
      <c r="AD113" s="85" t="b">
        <v>1</v>
      </c>
      <c r="AE113" s="8">
        <v>182</v>
      </c>
      <c r="AF113" s="8" t="b">
        <v>1</v>
      </c>
      <c r="AG113" s="10" t="b">
        <v>0</v>
      </c>
      <c r="AH113" s="11"/>
      <c r="AI113" s="86" t="b">
        <v>0</v>
      </c>
      <c r="AJ113" s="17">
        <v>133</v>
      </c>
      <c r="AK113" s="11" t="s">
        <v>343</v>
      </c>
      <c r="AL113" s="87" t="b">
        <v>1</v>
      </c>
      <c r="AM113" s="87" t="b">
        <v>0</v>
      </c>
      <c r="AN113" s="11" t="s">
        <v>338</v>
      </c>
      <c r="AO113" s="11" t="s">
        <v>348</v>
      </c>
      <c r="AP113" s="11" t="s">
        <v>341</v>
      </c>
      <c r="AQ113" s="11" t="s">
        <v>339</v>
      </c>
      <c r="AR113" s="11" t="s">
        <v>347</v>
      </c>
      <c r="AS113" s="11" t="s">
        <v>350</v>
      </c>
      <c r="AT113" s="11" t="s">
        <v>352</v>
      </c>
      <c r="AU113" s="11" t="s">
        <v>343</v>
      </c>
      <c r="AV113" s="18" t="s">
        <v>340</v>
      </c>
    </row>
    <row r="114" spans="1:48" x14ac:dyDescent="0.35">
      <c r="A114" s="8">
        <v>36</v>
      </c>
      <c r="B114" s="8" t="b">
        <v>1</v>
      </c>
      <c r="C114" s="8" t="b">
        <v>0</v>
      </c>
      <c r="D114" s="8" t="b">
        <v>1</v>
      </c>
      <c r="E114" s="8" t="b">
        <v>1</v>
      </c>
      <c r="F114" s="8" t="b">
        <v>0</v>
      </c>
      <c r="G114" s="8">
        <v>0</v>
      </c>
      <c r="H114" s="8">
        <v>90</v>
      </c>
      <c r="I114" s="8">
        <v>7</v>
      </c>
      <c r="J114" s="8">
        <v>2</v>
      </c>
      <c r="K114" s="8" t="b">
        <v>1</v>
      </c>
      <c r="L114" s="8" t="b">
        <v>0</v>
      </c>
      <c r="M114" s="8" t="b">
        <v>0</v>
      </c>
      <c r="N114" s="8" t="b">
        <v>0</v>
      </c>
      <c r="O114" s="8" t="b">
        <v>0</v>
      </c>
      <c r="P114" s="8" t="b">
        <v>0</v>
      </c>
      <c r="Q114" s="8">
        <v>103</v>
      </c>
      <c r="R114" s="8"/>
      <c r="S114" s="19">
        <v>97</v>
      </c>
      <c r="T114" s="91"/>
      <c r="U114" s="8" t="s">
        <v>529</v>
      </c>
      <c r="V114" s="17">
        <v>6</v>
      </c>
      <c r="W114" s="17">
        <v>8</v>
      </c>
      <c r="X114" s="17">
        <v>140</v>
      </c>
      <c r="Y114" s="26">
        <v>0.66666666666666663</v>
      </c>
      <c r="Z114" s="12" t="s">
        <v>455</v>
      </c>
      <c r="AA114" s="12" t="s">
        <v>460</v>
      </c>
      <c r="AB114" s="12" t="s">
        <v>456</v>
      </c>
      <c r="AC114" s="85">
        <v>419758020</v>
      </c>
      <c r="AD114" s="85" t="b">
        <v>1</v>
      </c>
      <c r="AE114" s="8"/>
      <c r="AF114" s="8" t="b">
        <v>1</v>
      </c>
      <c r="AG114" s="10" t="b">
        <v>0</v>
      </c>
      <c r="AH114" s="11"/>
      <c r="AI114" s="86" t="b">
        <v>0</v>
      </c>
      <c r="AJ114" s="17">
        <v>123</v>
      </c>
      <c r="AK114" s="11" t="s">
        <v>345</v>
      </c>
      <c r="AL114" s="87" t="b">
        <v>0</v>
      </c>
      <c r="AM114" s="87" t="b">
        <v>0</v>
      </c>
      <c r="AN114" s="11" t="s">
        <v>338</v>
      </c>
      <c r="AO114" s="11" t="s">
        <v>348</v>
      </c>
      <c r="AP114" s="11" t="s">
        <v>341</v>
      </c>
      <c r="AQ114" s="11" t="s">
        <v>351</v>
      </c>
      <c r="AR114" s="11" t="s">
        <v>347</v>
      </c>
      <c r="AS114" s="11" t="s">
        <v>350</v>
      </c>
      <c r="AT114" s="11" t="s">
        <v>352</v>
      </c>
      <c r="AU114" s="11" t="s">
        <v>343</v>
      </c>
      <c r="AV114" s="18" t="s">
        <v>340</v>
      </c>
    </row>
    <row r="115" spans="1:48" x14ac:dyDescent="0.35">
      <c r="A115" s="8">
        <v>3183</v>
      </c>
      <c r="B115" s="8" t="b">
        <v>1</v>
      </c>
      <c r="C115" s="8" t="b">
        <v>0</v>
      </c>
      <c r="D115" s="8" t="b">
        <v>1</v>
      </c>
      <c r="E115" s="8" t="b">
        <v>1</v>
      </c>
      <c r="F115" s="8" t="b">
        <v>0</v>
      </c>
      <c r="G115" s="8">
        <v>0</v>
      </c>
      <c r="H115" s="8">
        <v>100</v>
      </c>
      <c r="I115" s="8">
        <v>-3</v>
      </c>
      <c r="J115" s="8">
        <v>3</v>
      </c>
      <c r="K115" s="8" t="b">
        <v>1</v>
      </c>
      <c r="L115" s="8" t="b">
        <v>0</v>
      </c>
      <c r="M115" s="8" t="b">
        <v>0</v>
      </c>
      <c r="N115" s="8" t="b">
        <v>0</v>
      </c>
      <c r="O115" s="8" t="b">
        <v>0</v>
      </c>
      <c r="P115" s="8" t="b">
        <v>0</v>
      </c>
      <c r="Q115" s="8">
        <v>104</v>
      </c>
      <c r="R115" s="8"/>
      <c r="S115" s="19">
        <v>97</v>
      </c>
      <c r="T115" s="91"/>
      <c r="U115" s="8" t="s">
        <v>530</v>
      </c>
      <c r="V115" s="17">
        <v>7</v>
      </c>
      <c r="W115" s="17">
        <v>6</v>
      </c>
      <c r="X115" s="17">
        <v>140</v>
      </c>
      <c r="Y115" s="26">
        <v>0.6767676767676768</v>
      </c>
      <c r="Z115" s="12" t="s">
        <v>455</v>
      </c>
      <c r="AA115" s="12" t="s">
        <v>451</v>
      </c>
      <c r="AB115" s="12" t="s">
        <v>453</v>
      </c>
      <c r="AC115" s="85">
        <v>291479948</v>
      </c>
      <c r="AD115" s="85" t="b">
        <v>1</v>
      </c>
      <c r="AE115" s="8">
        <v>197</v>
      </c>
      <c r="AF115" s="8" t="b">
        <v>1</v>
      </c>
      <c r="AG115" s="10" t="b">
        <v>0</v>
      </c>
      <c r="AH115" s="11"/>
      <c r="AI115" s="86" t="b">
        <v>0</v>
      </c>
      <c r="AJ115" s="17">
        <v>127</v>
      </c>
      <c r="AK115" s="11" t="s">
        <v>342</v>
      </c>
      <c r="AL115" s="87" t="b">
        <v>1</v>
      </c>
      <c r="AM115" s="87" t="b">
        <v>0</v>
      </c>
      <c r="AN115" s="11" t="s">
        <v>338</v>
      </c>
      <c r="AO115" s="11" t="s">
        <v>348</v>
      </c>
      <c r="AP115" s="11" t="s">
        <v>341</v>
      </c>
      <c r="AQ115" s="11" t="s">
        <v>339</v>
      </c>
      <c r="AR115" s="11" t="s">
        <v>342</v>
      </c>
      <c r="AS115" s="11" t="s">
        <v>350</v>
      </c>
      <c r="AT115" s="11" t="s">
        <v>352</v>
      </c>
      <c r="AU115" s="11" t="s">
        <v>343</v>
      </c>
      <c r="AV115" s="18" t="s">
        <v>340</v>
      </c>
    </row>
    <row r="116" spans="1:48" x14ac:dyDescent="0.35">
      <c r="A116" s="8">
        <v>61</v>
      </c>
      <c r="B116" s="8" t="b">
        <v>1</v>
      </c>
      <c r="C116" s="8" t="b">
        <v>0</v>
      </c>
      <c r="D116" s="8" t="b">
        <v>1</v>
      </c>
      <c r="E116" s="8" t="b">
        <v>0</v>
      </c>
      <c r="F116" s="8" t="b">
        <v>0</v>
      </c>
      <c r="G116" s="8">
        <v>0</v>
      </c>
      <c r="H116" s="8">
        <v>90</v>
      </c>
      <c r="I116" s="8">
        <v>7</v>
      </c>
      <c r="J116" s="8">
        <v>4</v>
      </c>
      <c r="K116" s="8" t="b">
        <v>1</v>
      </c>
      <c r="L116" s="8" t="b">
        <v>0</v>
      </c>
      <c r="M116" s="8" t="b">
        <v>0</v>
      </c>
      <c r="N116" s="8" t="b">
        <v>0</v>
      </c>
      <c r="O116" s="8" t="b">
        <v>0</v>
      </c>
      <c r="P116" s="8" t="b">
        <v>0</v>
      </c>
      <c r="Q116" s="8">
        <v>105</v>
      </c>
      <c r="R116" s="8"/>
      <c r="S116" s="19">
        <v>97</v>
      </c>
      <c r="T116" s="91"/>
      <c r="U116" s="8" t="s">
        <v>531</v>
      </c>
      <c r="V116" s="17">
        <v>6</v>
      </c>
      <c r="W116" s="17">
        <v>0</v>
      </c>
      <c r="X116" s="17">
        <v>140</v>
      </c>
      <c r="Y116" s="26">
        <v>0.70707070707070707</v>
      </c>
      <c r="Z116" s="12" t="s">
        <v>450</v>
      </c>
      <c r="AA116" s="12" t="s">
        <v>451</v>
      </c>
      <c r="AB116" s="12" t="s">
        <v>456</v>
      </c>
      <c r="AC116" s="85">
        <v>106098766</v>
      </c>
      <c r="AD116" s="85" t="b">
        <v>1</v>
      </c>
      <c r="AE116" s="8"/>
      <c r="AF116" s="8" t="b">
        <v>1</v>
      </c>
      <c r="AG116" s="10" t="b">
        <v>0</v>
      </c>
      <c r="AH116" s="11"/>
      <c r="AI116" s="86" t="b">
        <v>0</v>
      </c>
      <c r="AJ116" s="17">
        <v>128</v>
      </c>
      <c r="AK116" s="11" t="s">
        <v>350</v>
      </c>
      <c r="AL116" s="87" t="b">
        <v>1</v>
      </c>
      <c r="AM116" s="87" t="b">
        <v>1</v>
      </c>
      <c r="AN116" s="11" t="s">
        <v>338</v>
      </c>
      <c r="AO116" s="11" t="s">
        <v>348</v>
      </c>
      <c r="AP116" s="11" t="s">
        <v>349</v>
      </c>
      <c r="AQ116" s="11" t="s">
        <v>339</v>
      </c>
      <c r="AR116" s="11" t="s">
        <v>347</v>
      </c>
      <c r="AS116" s="11" t="s">
        <v>350</v>
      </c>
      <c r="AT116" s="11" t="s">
        <v>352</v>
      </c>
      <c r="AU116" s="11" t="s">
        <v>343</v>
      </c>
      <c r="AV116" s="18" t="s">
        <v>340</v>
      </c>
    </row>
    <row r="117" spans="1:48" x14ac:dyDescent="0.35">
      <c r="A117" s="8">
        <v>1152</v>
      </c>
      <c r="B117" s="8" t="b">
        <v>1</v>
      </c>
      <c r="C117" s="8" t="b">
        <v>0</v>
      </c>
      <c r="D117" s="8" t="b">
        <v>1</v>
      </c>
      <c r="E117" s="8" t="b">
        <v>1</v>
      </c>
      <c r="F117" s="8" t="b">
        <v>0</v>
      </c>
      <c r="G117" s="8">
        <v>0</v>
      </c>
      <c r="H117" s="8">
        <v>90</v>
      </c>
      <c r="I117" s="8">
        <v>7</v>
      </c>
      <c r="J117" s="8">
        <v>5</v>
      </c>
      <c r="K117" s="8" t="b">
        <v>1</v>
      </c>
      <c r="L117" s="8" t="b">
        <v>0</v>
      </c>
      <c r="M117" s="8" t="b">
        <v>0</v>
      </c>
      <c r="N117" s="8" t="b">
        <v>0</v>
      </c>
      <c r="O117" s="8" t="b">
        <v>0</v>
      </c>
      <c r="P117" s="8" t="b">
        <v>0</v>
      </c>
      <c r="Q117" s="8">
        <v>106</v>
      </c>
      <c r="R117" s="8"/>
      <c r="S117" s="19">
        <v>97</v>
      </c>
      <c r="T117" s="91"/>
      <c r="U117" s="8" t="s">
        <v>532</v>
      </c>
      <c r="V117" s="17">
        <v>6</v>
      </c>
      <c r="W117" s="17">
        <v>6</v>
      </c>
      <c r="X117" s="17">
        <v>140</v>
      </c>
      <c r="Y117" s="26">
        <v>0.6767676767676768</v>
      </c>
      <c r="Z117" s="12" t="s">
        <v>455</v>
      </c>
      <c r="AA117" s="12" t="s">
        <v>451</v>
      </c>
      <c r="AB117" s="12" t="s">
        <v>453</v>
      </c>
      <c r="AC117" s="85">
        <v>83113812</v>
      </c>
      <c r="AD117" s="85" t="b">
        <v>1</v>
      </c>
      <c r="AE117" s="8"/>
      <c r="AF117" s="8" t="b">
        <v>1</v>
      </c>
      <c r="AG117" s="10" t="b">
        <v>0</v>
      </c>
      <c r="AH117" s="11"/>
      <c r="AI117" s="86" t="b">
        <v>0</v>
      </c>
      <c r="AJ117" s="17">
        <v>137</v>
      </c>
      <c r="AK117" s="11" t="s">
        <v>347</v>
      </c>
      <c r="AL117" s="87" t="b">
        <v>1</v>
      </c>
      <c r="AM117" s="87" t="b">
        <v>0</v>
      </c>
      <c r="AN117" s="11" t="s">
        <v>338</v>
      </c>
      <c r="AO117" s="11" t="s">
        <v>348</v>
      </c>
      <c r="AP117" s="11" t="s">
        <v>341</v>
      </c>
      <c r="AQ117" s="11" t="s">
        <v>339</v>
      </c>
      <c r="AR117" s="11" t="s">
        <v>347</v>
      </c>
      <c r="AS117" s="11" t="s">
        <v>350</v>
      </c>
      <c r="AT117" s="11" t="s">
        <v>337</v>
      </c>
      <c r="AU117" s="11" t="s">
        <v>346</v>
      </c>
      <c r="AV117" s="18" t="s">
        <v>340</v>
      </c>
    </row>
    <row r="118" spans="1:48" x14ac:dyDescent="0.35">
      <c r="A118" s="8">
        <v>149</v>
      </c>
      <c r="B118" s="8" t="b">
        <v>1</v>
      </c>
      <c r="C118" s="8" t="b">
        <v>0</v>
      </c>
      <c r="D118" s="8" t="b">
        <v>1</v>
      </c>
      <c r="E118" s="8" t="b">
        <v>1</v>
      </c>
      <c r="F118" s="8" t="b">
        <v>0</v>
      </c>
      <c r="G118" s="8">
        <v>0</v>
      </c>
      <c r="H118" s="8">
        <v>107</v>
      </c>
      <c r="I118" s="8">
        <v>0</v>
      </c>
      <c r="J118" s="8">
        <v>1</v>
      </c>
      <c r="K118" s="8" t="b">
        <v>0</v>
      </c>
      <c r="L118" s="8" t="b">
        <v>0</v>
      </c>
      <c r="M118" s="8" t="b">
        <v>0</v>
      </c>
      <c r="N118" s="8" t="b">
        <v>0</v>
      </c>
      <c r="O118" s="8" t="b">
        <v>0</v>
      </c>
      <c r="P118" s="8" t="b">
        <v>0</v>
      </c>
      <c r="Q118" s="8">
        <v>107</v>
      </c>
      <c r="R118" s="8"/>
      <c r="S118" s="19">
        <v>107</v>
      </c>
      <c r="T118" s="91"/>
      <c r="U118" s="8" t="s">
        <v>533</v>
      </c>
      <c r="V118" s="17">
        <v>7</v>
      </c>
      <c r="W118" s="17">
        <v>5</v>
      </c>
      <c r="X118" s="17">
        <v>139</v>
      </c>
      <c r="Y118" s="26">
        <v>0.6767676767676768</v>
      </c>
      <c r="Z118" s="12" t="s">
        <v>455</v>
      </c>
      <c r="AA118" s="12" t="s">
        <v>451</v>
      </c>
      <c r="AB118" s="12" t="s">
        <v>450</v>
      </c>
      <c r="AC118" s="85">
        <v>1737288151</v>
      </c>
      <c r="AD118" s="85" t="b">
        <v>1</v>
      </c>
      <c r="AE118" s="8">
        <v>193</v>
      </c>
      <c r="AF118" s="8" t="b">
        <v>1</v>
      </c>
      <c r="AG118" s="10" t="b">
        <v>0</v>
      </c>
      <c r="AH118" s="11"/>
      <c r="AI118" s="86" t="b">
        <v>0</v>
      </c>
      <c r="AJ118" s="17">
        <v>131</v>
      </c>
      <c r="AK118" s="11" t="s">
        <v>339</v>
      </c>
      <c r="AL118" s="87" t="b">
        <v>1</v>
      </c>
      <c r="AM118" s="87" t="b">
        <v>1</v>
      </c>
      <c r="AN118" s="11" t="s">
        <v>338</v>
      </c>
      <c r="AO118" s="11" t="s">
        <v>348</v>
      </c>
      <c r="AP118" s="11" t="s">
        <v>341</v>
      </c>
      <c r="AQ118" s="11" t="s">
        <v>339</v>
      </c>
      <c r="AR118" s="11" t="s">
        <v>347</v>
      </c>
      <c r="AS118" s="11" t="s">
        <v>350</v>
      </c>
      <c r="AT118" s="11" t="s">
        <v>352</v>
      </c>
      <c r="AU118" s="11" t="s">
        <v>343</v>
      </c>
      <c r="AV118" s="18" t="s">
        <v>340</v>
      </c>
    </row>
    <row r="119" spans="1:48" x14ac:dyDescent="0.35">
      <c r="A119" s="8">
        <v>105</v>
      </c>
      <c r="B119" s="8" t="b">
        <v>1</v>
      </c>
      <c r="C119" s="8" t="b">
        <v>0</v>
      </c>
      <c r="D119" s="8" t="b">
        <v>1</v>
      </c>
      <c r="E119" s="8" t="b">
        <v>1</v>
      </c>
      <c r="F119" s="8" t="b">
        <v>0</v>
      </c>
      <c r="G119" s="8">
        <v>0</v>
      </c>
      <c r="H119" s="8">
        <v>100</v>
      </c>
      <c r="I119" s="8">
        <v>7</v>
      </c>
      <c r="J119" s="8">
        <v>2</v>
      </c>
      <c r="K119" s="8" t="b">
        <v>0</v>
      </c>
      <c r="L119" s="8" t="b">
        <v>0</v>
      </c>
      <c r="M119" s="8" t="b">
        <v>0</v>
      </c>
      <c r="N119" s="8" t="b">
        <v>0</v>
      </c>
      <c r="O119" s="8" t="b">
        <v>0</v>
      </c>
      <c r="P119" s="8" t="b">
        <v>0</v>
      </c>
      <c r="Q119" s="8">
        <v>108</v>
      </c>
      <c r="R119" s="8"/>
      <c r="S119" s="19">
        <v>107</v>
      </c>
      <c r="T119" s="91"/>
      <c r="U119" s="8" t="s">
        <v>534</v>
      </c>
      <c r="V119" s="17">
        <v>6</v>
      </c>
      <c r="W119" s="17">
        <v>5</v>
      </c>
      <c r="X119" s="17">
        <v>139</v>
      </c>
      <c r="Y119" s="26">
        <v>0.6767676767676768</v>
      </c>
      <c r="Z119" s="12" t="s">
        <v>455</v>
      </c>
      <c r="AA119" s="12" t="s">
        <v>460</v>
      </c>
      <c r="AB119" s="12" t="s">
        <v>450</v>
      </c>
      <c r="AC119" s="85">
        <v>1584837393</v>
      </c>
      <c r="AD119" s="85" t="b">
        <v>1</v>
      </c>
      <c r="AE119" s="8"/>
      <c r="AF119" s="8" t="b">
        <v>1</v>
      </c>
      <c r="AG119" s="10" t="b">
        <v>0</v>
      </c>
      <c r="AH119" s="11"/>
      <c r="AI119" s="86" t="b">
        <v>0</v>
      </c>
      <c r="AJ119" s="17">
        <v>137</v>
      </c>
      <c r="AK119" s="11" t="s">
        <v>343</v>
      </c>
      <c r="AL119" s="87" t="b">
        <v>1</v>
      </c>
      <c r="AM119" s="87" t="b">
        <v>0</v>
      </c>
      <c r="AN119" s="11" t="s">
        <v>335</v>
      </c>
      <c r="AO119" s="11" t="s">
        <v>348</v>
      </c>
      <c r="AP119" s="11" t="s">
        <v>341</v>
      </c>
      <c r="AQ119" s="11" t="s">
        <v>339</v>
      </c>
      <c r="AR119" s="11" t="s">
        <v>347</v>
      </c>
      <c r="AS119" s="11" t="s">
        <v>350</v>
      </c>
      <c r="AT119" s="11" t="s">
        <v>352</v>
      </c>
      <c r="AU119" s="11" t="s">
        <v>343</v>
      </c>
      <c r="AV119" s="18" t="s">
        <v>340</v>
      </c>
    </row>
    <row r="120" spans="1:48" s="9" customFormat="1" x14ac:dyDescent="0.35">
      <c r="A120" s="8">
        <v>9</v>
      </c>
      <c r="B120" s="8" t="b">
        <v>1</v>
      </c>
      <c r="C120" s="8" t="b">
        <v>0</v>
      </c>
      <c r="D120" s="8" t="b">
        <v>1</v>
      </c>
      <c r="E120" s="8" t="b">
        <v>1</v>
      </c>
      <c r="F120" s="8" t="b">
        <v>0</v>
      </c>
      <c r="G120" s="8">
        <v>0</v>
      </c>
      <c r="H120" s="8">
        <v>100</v>
      </c>
      <c r="I120" s="8">
        <v>7</v>
      </c>
      <c r="J120" s="8">
        <v>3</v>
      </c>
      <c r="K120" s="8" t="b">
        <v>0</v>
      </c>
      <c r="L120" s="8" t="b">
        <v>0</v>
      </c>
      <c r="M120" s="8" t="b">
        <v>0</v>
      </c>
      <c r="N120" s="8" t="b">
        <v>0</v>
      </c>
      <c r="O120" s="8" t="b">
        <v>0</v>
      </c>
      <c r="P120" s="8" t="b">
        <v>0</v>
      </c>
      <c r="Q120" s="8">
        <v>109</v>
      </c>
      <c r="R120" s="8"/>
      <c r="S120" s="19">
        <v>107</v>
      </c>
      <c r="T120" s="91"/>
      <c r="U120" s="8" t="s">
        <v>535</v>
      </c>
      <c r="V120" s="17">
        <v>6</v>
      </c>
      <c r="W120" s="17">
        <v>7</v>
      </c>
      <c r="X120" s="17">
        <v>139</v>
      </c>
      <c r="Y120" s="26">
        <v>0.66666666666666663</v>
      </c>
      <c r="Z120" s="12" t="s">
        <v>455</v>
      </c>
      <c r="AA120" s="12" t="s">
        <v>451</v>
      </c>
      <c r="AB120" s="12" t="s">
        <v>456</v>
      </c>
      <c r="AC120" s="85">
        <v>1364407554</v>
      </c>
      <c r="AD120" s="85" t="b">
        <v>0</v>
      </c>
      <c r="AE120" s="8"/>
      <c r="AF120" s="8" t="b">
        <v>1</v>
      </c>
      <c r="AG120" s="10" t="b">
        <v>0</v>
      </c>
      <c r="AH120" s="11"/>
      <c r="AI120" s="86" t="b">
        <v>0</v>
      </c>
      <c r="AJ120" s="17">
        <v>132</v>
      </c>
      <c r="AK120" s="11"/>
      <c r="AL120" s="87" t="b">
        <v>0</v>
      </c>
      <c r="AM120" s="87" t="b">
        <v>0</v>
      </c>
      <c r="AN120" s="11" t="s">
        <v>338</v>
      </c>
      <c r="AO120" s="11" t="s">
        <v>348</v>
      </c>
      <c r="AP120" s="11" t="s">
        <v>341</v>
      </c>
      <c r="AQ120" s="11" t="s">
        <v>339</v>
      </c>
      <c r="AR120" s="11" t="s">
        <v>347</v>
      </c>
      <c r="AS120" s="11" t="s">
        <v>336</v>
      </c>
      <c r="AT120" s="11" t="s">
        <v>352</v>
      </c>
      <c r="AU120" s="11" t="s">
        <v>346</v>
      </c>
      <c r="AV120" s="18" t="s">
        <v>340</v>
      </c>
    </row>
    <row r="121" spans="1:48" x14ac:dyDescent="0.35">
      <c r="A121" s="8">
        <v>205</v>
      </c>
      <c r="B121" s="8" t="b">
        <v>1</v>
      </c>
      <c r="C121" s="8" t="b">
        <v>0</v>
      </c>
      <c r="D121" s="8" t="b">
        <v>1</v>
      </c>
      <c r="E121" s="8" t="b">
        <v>1</v>
      </c>
      <c r="F121" s="8" t="b">
        <v>0</v>
      </c>
      <c r="G121" s="8">
        <v>0</v>
      </c>
      <c r="H121" s="8">
        <v>107</v>
      </c>
      <c r="I121" s="8">
        <v>0</v>
      </c>
      <c r="J121" s="8">
        <v>4</v>
      </c>
      <c r="K121" s="8" t="b">
        <v>0</v>
      </c>
      <c r="L121" s="8" t="b">
        <v>0</v>
      </c>
      <c r="M121" s="8" t="b">
        <v>0</v>
      </c>
      <c r="N121" s="8" t="b">
        <v>0</v>
      </c>
      <c r="O121" s="8" t="b">
        <v>0</v>
      </c>
      <c r="P121" s="8" t="b">
        <v>0</v>
      </c>
      <c r="Q121" s="8">
        <v>110</v>
      </c>
      <c r="R121" s="8"/>
      <c r="S121" s="19">
        <v>107</v>
      </c>
      <c r="T121" s="91"/>
      <c r="U121" s="8" t="s">
        <v>536</v>
      </c>
      <c r="V121" s="17">
        <v>7</v>
      </c>
      <c r="W121" s="17">
        <v>5</v>
      </c>
      <c r="X121" s="17">
        <v>139</v>
      </c>
      <c r="Y121" s="26">
        <v>0.6767676767676768</v>
      </c>
      <c r="Z121" s="12" t="s">
        <v>455</v>
      </c>
      <c r="AA121" s="12" t="s">
        <v>451</v>
      </c>
      <c r="AB121" s="12" t="s">
        <v>450</v>
      </c>
      <c r="AC121" s="85">
        <v>1313534838</v>
      </c>
      <c r="AD121" s="85" t="b">
        <v>1</v>
      </c>
      <c r="AE121" s="8">
        <v>198</v>
      </c>
      <c r="AF121" s="8" t="b">
        <v>1</v>
      </c>
      <c r="AG121" s="10" t="b">
        <v>0</v>
      </c>
      <c r="AH121" s="11"/>
      <c r="AI121" s="86" t="b">
        <v>0</v>
      </c>
      <c r="AJ121" s="17">
        <v>129</v>
      </c>
      <c r="AK121" s="11" t="s">
        <v>342</v>
      </c>
      <c r="AL121" s="87" t="b">
        <v>1</v>
      </c>
      <c r="AM121" s="87" t="b">
        <v>0</v>
      </c>
      <c r="AN121" s="11" t="s">
        <v>338</v>
      </c>
      <c r="AO121" s="11" t="s">
        <v>348</v>
      </c>
      <c r="AP121" s="11" t="s">
        <v>341</v>
      </c>
      <c r="AQ121" s="11" t="s">
        <v>339</v>
      </c>
      <c r="AR121" s="11" t="s">
        <v>342</v>
      </c>
      <c r="AS121" s="11" t="s">
        <v>350</v>
      </c>
      <c r="AT121" s="11" t="s">
        <v>352</v>
      </c>
      <c r="AU121" s="11" t="s">
        <v>346</v>
      </c>
      <c r="AV121" s="18" t="s">
        <v>340</v>
      </c>
    </row>
    <row r="122" spans="1:48" x14ac:dyDescent="0.35">
      <c r="A122" s="8">
        <v>1335</v>
      </c>
      <c r="B122" s="8" t="b">
        <v>1</v>
      </c>
      <c r="C122" s="8" t="b">
        <v>0</v>
      </c>
      <c r="D122" s="8" t="b">
        <v>1</v>
      </c>
      <c r="E122" s="8" t="b">
        <v>1</v>
      </c>
      <c r="F122" s="8" t="b">
        <v>0</v>
      </c>
      <c r="G122" s="8">
        <v>0</v>
      </c>
      <c r="H122" s="8">
        <v>100</v>
      </c>
      <c r="I122" s="8">
        <v>7</v>
      </c>
      <c r="J122" s="8">
        <v>5</v>
      </c>
      <c r="K122" s="8" t="b">
        <v>0</v>
      </c>
      <c r="L122" s="8" t="b">
        <v>0</v>
      </c>
      <c r="M122" s="8" t="b">
        <v>0</v>
      </c>
      <c r="N122" s="8" t="b">
        <v>0</v>
      </c>
      <c r="O122" s="8" t="b">
        <v>0</v>
      </c>
      <c r="P122" s="8" t="b">
        <v>0</v>
      </c>
      <c r="Q122" s="8">
        <v>111</v>
      </c>
      <c r="R122" s="8"/>
      <c r="S122" s="19">
        <v>107</v>
      </c>
      <c r="T122" s="91"/>
      <c r="U122" s="8" t="s">
        <v>537</v>
      </c>
      <c r="V122" s="17">
        <v>6</v>
      </c>
      <c r="W122" s="17">
        <v>5</v>
      </c>
      <c r="X122" s="17">
        <v>139</v>
      </c>
      <c r="Y122" s="26">
        <v>0.6767676767676768</v>
      </c>
      <c r="Z122" s="12" t="s">
        <v>455</v>
      </c>
      <c r="AA122" s="12" t="s">
        <v>460</v>
      </c>
      <c r="AB122" s="12" t="s">
        <v>453</v>
      </c>
      <c r="AC122" s="85">
        <v>1282733304</v>
      </c>
      <c r="AD122" s="85" t="b">
        <v>1</v>
      </c>
      <c r="AE122" s="8"/>
      <c r="AF122" s="8" t="b">
        <v>1</v>
      </c>
      <c r="AG122" s="10" t="b">
        <v>0</v>
      </c>
      <c r="AH122" s="11"/>
      <c r="AI122" s="86" t="b">
        <v>0</v>
      </c>
      <c r="AJ122" s="17">
        <v>123</v>
      </c>
      <c r="AK122" s="11" t="s">
        <v>348</v>
      </c>
      <c r="AL122" s="87" t="b">
        <v>1</v>
      </c>
      <c r="AM122" s="87" t="b">
        <v>1</v>
      </c>
      <c r="AN122" s="11" t="s">
        <v>338</v>
      </c>
      <c r="AO122" s="11" t="s">
        <v>348</v>
      </c>
      <c r="AP122" s="11" t="s">
        <v>341</v>
      </c>
      <c r="AQ122" s="11" t="s">
        <v>339</v>
      </c>
      <c r="AR122" s="11" t="s">
        <v>347</v>
      </c>
      <c r="AS122" s="11" t="s">
        <v>336</v>
      </c>
      <c r="AT122" s="11" t="s">
        <v>352</v>
      </c>
      <c r="AU122" s="11" t="s">
        <v>346</v>
      </c>
      <c r="AV122" s="18" t="s">
        <v>340</v>
      </c>
    </row>
    <row r="123" spans="1:48" x14ac:dyDescent="0.35">
      <c r="A123" s="8">
        <v>185</v>
      </c>
      <c r="B123" s="8" t="b">
        <v>1</v>
      </c>
      <c r="C123" s="8" t="b">
        <v>0</v>
      </c>
      <c r="D123" s="8" t="b">
        <v>1</v>
      </c>
      <c r="E123" s="8" t="b">
        <v>0</v>
      </c>
      <c r="F123" s="8" t="b">
        <v>1</v>
      </c>
      <c r="G123" s="8">
        <v>0</v>
      </c>
      <c r="H123" s="8">
        <v>144</v>
      </c>
      <c r="I123" s="8">
        <v>-37</v>
      </c>
      <c r="J123" s="8">
        <v>1</v>
      </c>
      <c r="K123" s="8" t="b">
        <v>1</v>
      </c>
      <c r="L123" s="8" t="b">
        <v>0</v>
      </c>
      <c r="M123" s="8" t="b">
        <v>0</v>
      </c>
      <c r="N123" s="8" t="b">
        <v>0</v>
      </c>
      <c r="O123" s="8" t="b">
        <v>0</v>
      </c>
      <c r="P123" s="8" t="b">
        <v>0</v>
      </c>
      <c r="Q123" s="8">
        <v>112</v>
      </c>
      <c r="R123" s="8"/>
      <c r="S123" s="19">
        <v>107</v>
      </c>
      <c r="T123" s="91" t="s">
        <v>435</v>
      </c>
      <c r="U123" s="8" t="s">
        <v>538</v>
      </c>
      <c r="V123" s="17">
        <v>7</v>
      </c>
      <c r="W123" s="17">
        <v>7</v>
      </c>
      <c r="X123" s="17">
        <v>139</v>
      </c>
      <c r="Y123" s="26">
        <v>0.66666666666666663</v>
      </c>
      <c r="Z123" s="12" t="s">
        <v>455</v>
      </c>
      <c r="AA123" s="12" t="s">
        <v>460</v>
      </c>
      <c r="AB123" s="12" t="s">
        <v>450</v>
      </c>
      <c r="AC123" s="85">
        <v>1143368293</v>
      </c>
      <c r="AD123" s="85" t="b">
        <v>1</v>
      </c>
      <c r="AE123" s="8">
        <v>165</v>
      </c>
      <c r="AF123" s="8" t="b">
        <v>1</v>
      </c>
      <c r="AG123" s="10" t="b">
        <v>0</v>
      </c>
      <c r="AH123" s="11"/>
      <c r="AI123" s="86" t="b">
        <v>0</v>
      </c>
      <c r="AJ123" s="17">
        <v>133</v>
      </c>
      <c r="AK123" s="11" t="s">
        <v>344</v>
      </c>
      <c r="AL123" s="87" t="b">
        <v>0</v>
      </c>
      <c r="AM123" s="87" t="b">
        <v>0</v>
      </c>
      <c r="AN123" s="11" t="s">
        <v>338</v>
      </c>
      <c r="AO123" s="11" t="s">
        <v>348</v>
      </c>
      <c r="AP123" s="11" t="s">
        <v>341</v>
      </c>
      <c r="AQ123" s="11" t="s">
        <v>339</v>
      </c>
      <c r="AR123" s="11" t="s">
        <v>342</v>
      </c>
      <c r="AS123" s="11" t="s">
        <v>350</v>
      </c>
      <c r="AT123" s="11" t="s">
        <v>352</v>
      </c>
      <c r="AU123" s="11" t="s">
        <v>343</v>
      </c>
      <c r="AV123" s="18" t="s">
        <v>340</v>
      </c>
    </row>
    <row r="124" spans="1:48" x14ac:dyDescent="0.35">
      <c r="A124" s="8">
        <v>223</v>
      </c>
      <c r="B124" s="8" t="b">
        <v>1</v>
      </c>
      <c r="C124" s="8" t="b">
        <v>0</v>
      </c>
      <c r="D124" s="8" t="b">
        <v>1</v>
      </c>
      <c r="E124" s="8" t="b">
        <v>0</v>
      </c>
      <c r="F124" s="8" t="b">
        <v>1</v>
      </c>
      <c r="G124" s="8">
        <v>0</v>
      </c>
      <c r="H124" s="8">
        <v>145</v>
      </c>
      <c r="I124" s="8">
        <v>-32</v>
      </c>
      <c r="J124" s="8">
        <v>1</v>
      </c>
      <c r="K124" s="8" t="b">
        <v>0</v>
      </c>
      <c r="L124" s="8" t="b">
        <v>0</v>
      </c>
      <c r="M124" s="8" t="b">
        <v>0</v>
      </c>
      <c r="N124" s="8" t="b">
        <v>0</v>
      </c>
      <c r="O124" s="8" t="b">
        <v>0</v>
      </c>
      <c r="P124" s="8" t="b">
        <v>0</v>
      </c>
      <c r="Q124" s="8">
        <v>113</v>
      </c>
      <c r="R124" s="8"/>
      <c r="S124" s="19">
        <v>113</v>
      </c>
      <c r="T124" s="91" t="s">
        <v>435</v>
      </c>
      <c r="U124" s="8" t="s">
        <v>539</v>
      </c>
      <c r="V124" s="17">
        <v>7</v>
      </c>
      <c r="W124" s="17">
        <v>7</v>
      </c>
      <c r="X124" s="17">
        <v>138</v>
      </c>
      <c r="Y124" s="26">
        <v>0.66161616161616166</v>
      </c>
      <c r="Z124" s="12" t="s">
        <v>455</v>
      </c>
      <c r="AA124" s="12" t="s">
        <v>451</v>
      </c>
      <c r="AB124" s="12" t="s">
        <v>450</v>
      </c>
      <c r="AC124" s="85">
        <v>2038008803</v>
      </c>
      <c r="AD124" s="85" t="b">
        <v>1</v>
      </c>
      <c r="AE124" s="8">
        <v>176</v>
      </c>
      <c r="AF124" s="8" t="b">
        <v>1</v>
      </c>
      <c r="AG124" s="10" t="b">
        <v>0</v>
      </c>
      <c r="AH124" s="11"/>
      <c r="AI124" s="86" t="b">
        <v>0</v>
      </c>
      <c r="AJ124" s="17">
        <v>132</v>
      </c>
      <c r="AK124" s="11" t="s">
        <v>346</v>
      </c>
      <c r="AL124" s="87" t="b">
        <v>1</v>
      </c>
      <c r="AM124" s="87" t="b">
        <v>0</v>
      </c>
      <c r="AN124" s="11" t="s">
        <v>338</v>
      </c>
      <c r="AO124" s="11" t="s">
        <v>348</v>
      </c>
      <c r="AP124" s="11" t="s">
        <v>341</v>
      </c>
      <c r="AQ124" s="11" t="s">
        <v>339</v>
      </c>
      <c r="AR124" s="11" t="s">
        <v>347</v>
      </c>
      <c r="AS124" s="11" t="s">
        <v>350</v>
      </c>
      <c r="AT124" s="11" t="s">
        <v>352</v>
      </c>
      <c r="AU124" s="11" t="s">
        <v>346</v>
      </c>
      <c r="AV124" s="18" t="s">
        <v>340</v>
      </c>
    </row>
    <row r="125" spans="1:48" x14ac:dyDescent="0.35">
      <c r="A125" s="8">
        <v>89</v>
      </c>
      <c r="B125" s="8" t="b">
        <v>1</v>
      </c>
      <c r="C125" s="8" t="b">
        <v>0</v>
      </c>
      <c r="D125" s="8" t="b">
        <v>1</v>
      </c>
      <c r="E125" s="8" t="b">
        <v>1</v>
      </c>
      <c r="F125" s="8" t="b">
        <v>0</v>
      </c>
      <c r="G125" s="8">
        <v>0</v>
      </c>
      <c r="H125" s="8">
        <v>117</v>
      </c>
      <c r="I125" s="8">
        <v>-4</v>
      </c>
      <c r="J125" s="8">
        <v>2</v>
      </c>
      <c r="K125" s="8" t="b">
        <v>0</v>
      </c>
      <c r="L125" s="8" t="b">
        <v>0</v>
      </c>
      <c r="M125" s="8" t="b">
        <v>0</v>
      </c>
      <c r="N125" s="8" t="b">
        <v>0</v>
      </c>
      <c r="O125" s="8" t="b">
        <v>0</v>
      </c>
      <c r="P125" s="8" t="b">
        <v>0</v>
      </c>
      <c r="Q125" s="8">
        <v>114</v>
      </c>
      <c r="R125" s="8"/>
      <c r="S125" s="19">
        <v>113</v>
      </c>
      <c r="T125" s="91"/>
      <c r="U125" s="8" t="s">
        <v>540</v>
      </c>
      <c r="V125" s="17">
        <v>7</v>
      </c>
      <c r="W125" s="17">
        <v>6</v>
      </c>
      <c r="X125" s="17">
        <v>138</v>
      </c>
      <c r="Y125" s="26">
        <v>0.66666666666666663</v>
      </c>
      <c r="Z125" s="12" t="s">
        <v>450</v>
      </c>
      <c r="AA125" s="12" t="s">
        <v>451</v>
      </c>
      <c r="AB125" s="12" t="s">
        <v>450</v>
      </c>
      <c r="AC125" s="85">
        <v>1653299592</v>
      </c>
      <c r="AD125" s="85" t="b">
        <v>1</v>
      </c>
      <c r="AE125" s="8">
        <v>204</v>
      </c>
      <c r="AF125" s="8" t="b">
        <v>1</v>
      </c>
      <c r="AG125" s="10" t="b">
        <v>0</v>
      </c>
      <c r="AH125" s="11"/>
      <c r="AI125" s="86" t="b">
        <v>0</v>
      </c>
      <c r="AJ125" s="17">
        <v>136</v>
      </c>
      <c r="AK125" s="11" t="s">
        <v>350</v>
      </c>
      <c r="AL125" s="87" t="b">
        <v>1</v>
      </c>
      <c r="AM125" s="87" t="b">
        <v>1</v>
      </c>
      <c r="AN125" s="11" t="s">
        <v>338</v>
      </c>
      <c r="AO125" s="11" t="s">
        <v>348</v>
      </c>
      <c r="AP125" s="11" t="s">
        <v>341</v>
      </c>
      <c r="AQ125" s="11" t="s">
        <v>339</v>
      </c>
      <c r="AR125" s="11" t="s">
        <v>347</v>
      </c>
      <c r="AS125" s="11" t="s">
        <v>350</v>
      </c>
      <c r="AT125" s="11" t="s">
        <v>352</v>
      </c>
      <c r="AU125" s="11" t="s">
        <v>343</v>
      </c>
      <c r="AV125" s="18" t="s">
        <v>340</v>
      </c>
    </row>
    <row r="126" spans="1:48" x14ac:dyDescent="0.35">
      <c r="A126" s="8">
        <v>3211</v>
      </c>
      <c r="B126" s="8" t="b">
        <v>1</v>
      </c>
      <c r="C126" s="8" t="b">
        <v>0</v>
      </c>
      <c r="D126" s="8" t="b">
        <v>1</v>
      </c>
      <c r="E126" s="8" t="b">
        <v>1</v>
      </c>
      <c r="F126" s="8" t="b">
        <v>0</v>
      </c>
      <c r="G126" s="8">
        <v>0</v>
      </c>
      <c r="H126" s="8">
        <v>117</v>
      </c>
      <c r="I126" s="8">
        <v>-4</v>
      </c>
      <c r="J126" s="8">
        <v>3</v>
      </c>
      <c r="K126" s="8" t="b">
        <v>0</v>
      </c>
      <c r="L126" s="8" t="b">
        <v>0</v>
      </c>
      <c r="M126" s="8" t="b">
        <v>0</v>
      </c>
      <c r="N126" s="8" t="b">
        <v>0</v>
      </c>
      <c r="O126" s="8" t="b">
        <v>0</v>
      </c>
      <c r="P126" s="8" t="b">
        <v>0</v>
      </c>
      <c r="Q126" s="8">
        <v>115</v>
      </c>
      <c r="R126" s="8"/>
      <c r="S126" s="19">
        <v>113</v>
      </c>
      <c r="T126" s="91"/>
      <c r="U126" s="8" t="s">
        <v>402</v>
      </c>
      <c r="V126" s="17">
        <v>7</v>
      </c>
      <c r="W126" s="17">
        <v>6</v>
      </c>
      <c r="X126" s="17">
        <v>138</v>
      </c>
      <c r="Y126" s="26">
        <v>0.66666666666666663</v>
      </c>
      <c r="Z126" s="12" t="s">
        <v>455</v>
      </c>
      <c r="AA126" s="12" t="s">
        <v>451</v>
      </c>
      <c r="AB126" s="12" t="s">
        <v>453</v>
      </c>
      <c r="AC126" s="85">
        <v>1552949391</v>
      </c>
      <c r="AD126" s="85" t="b">
        <v>1</v>
      </c>
      <c r="AE126" s="8">
        <v>195</v>
      </c>
      <c r="AF126" s="8" t="b">
        <v>1</v>
      </c>
      <c r="AG126" s="10" t="b">
        <v>1</v>
      </c>
      <c r="AH126" s="11" t="s">
        <v>350</v>
      </c>
      <c r="AI126" s="86" t="b">
        <v>1</v>
      </c>
      <c r="AJ126" s="17">
        <v>128</v>
      </c>
      <c r="AK126" s="11" t="s">
        <v>347</v>
      </c>
      <c r="AL126" s="87" t="b">
        <v>1</v>
      </c>
      <c r="AM126" s="87" t="b">
        <v>0</v>
      </c>
      <c r="AN126" s="11" t="s">
        <v>338</v>
      </c>
      <c r="AO126" s="11" t="s">
        <v>348</v>
      </c>
      <c r="AP126" s="11" t="s">
        <v>341</v>
      </c>
      <c r="AQ126" s="11" t="s">
        <v>339</v>
      </c>
      <c r="AR126" s="11" t="s">
        <v>347</v>
      </c>
      <c r="AS126" s="11" t="s">
        <v>350</v>
      </c>
      <c r="AT126" s="11" t="s">
        <v>352</v>
      </c>
      <c r="AU126" s="11" t="s">
        <v>343</v>
      </c>
      <c r="AV126" s="18" t="s">
        <v>340</v>
      </c>
    </row>
    <row r="127" spans="1:48" x14ac:dyDescent="0.35">
      <c r="A127" s="8">
        <v>3216</v>
      </c>
      <c r="B127" s="8" t="b">
        <v>1</v>
      </c>
      <c r="C127" s="8" t="b">
        <v>0</v>
      </c>
      <c r="D127" s="8" t="b">
        <v>1</v>
      </c>
      <c r="E127" s="8" t="b">
        <v>0</v>
      </c>
      <c r="F127" s="8" t="b">
        <v>0</v>
      </c>
      <c r="G127" s="8">
        <v>0</v>
      </c>
      <c r="H127" s="8">
        <v>107</v>
      </c>
      <c r="I127" s="8">
        <v>6</v>
      </c>
      <c r="J127" s="8">
        <v>4</v>
      </c>
      <c r="K127" s="8" t="b">
        <v>0</v>
      </c>
      <c r="L127" s="8" t="b">
        <v>0</v>
      </c>
      <c r="M127" s="8" t="b">
        <v>0</v>
      </c>
      <c r="N127" s="8" t="b">
        <v>0</v>
      </c>
      <c r="O127" s="8" t="b">
        <v>0</v>
      </c>
      <c r="P127" s="8" t="b">
        <v>0</v>
      </c>
      <c r="Q127" s="8">
        <v>116</v>
      </c>
      <c r="R127" s="8"/>
      <c r="S127" s="19">
        <v>113</v>
      </c>
      <c r="T127" s="91"/>
      <c r="U127" s="8" t="s">
        <v>541</v>
      </c>
      <c r="V127" s="17">
        <v>6</v>
      </c>
      <c r="W127" s="17">
        <v>0</v>
      </c>
      <c r="X127" s="17">
        <v>138</v>
      </c>
      <c r="Y127" s="26">
        <v>0.69696969696969702</v>
      </c>
      <c r="Z127" s="12" t="s">
        <v>455</v>
      </c>
      <c r="AA127" s="12" t="s">
        <v>460</v>
      </c>
      <c r="AB127" s="12" t="s">
        <v>450</v>
      </c>
      <c r="AC127" s="85">
        <v>1312193422</v>
      </c>
      <c r="AD127" s="85" t="b">
        <v>1</v>
      </c>
      <c r="AE127" s="8"/>
      <c r="AF127" s="8" t="b">
        <v>1</v>
      </c>
      <c r="AG127" s="10" t="b">
        <v>0</v>
      </c>
      <c r="AH127" s="11"/>
      <c r="AI127" s="86" t="b">
        <v>0</v>
      </c>
      <c r="AJ127" s="17">
        <v>130</v>
      </c>
      <c r="AK127" s="11" t="s">
        <v>341</v>
      </c>
      <c r="AL127" s="87" t="b">
        <v>1</v>
      </c>
      <c r="AM127" s="87" t="b">
        <v>1</v>
      </c>
      <c r="AN127" s="11" t="s">
        <v>335</v>
      </c>
      <c r="AO127" s="11" t="s">
        <v>348</v>
      </c>
      <c r="AP127" s="11" t="s">
        <v>341</v>
      </c>
      <c r="AQ127" s="11" t="s">
        <v>339</v>
      </c>
      <c r="AR127" s="11" t="s">
        <v>347</v>
      </c>
      <c r="AS127" s="11" t="s">
        <v>350</v>
      </c>
      <c r="AT127" s="11" t="s">
        <v>352</v>
      </c>
      <c r="AU127" s="11" t="s">
        <v>343</v>
      </c>
      <c r="AV127" s="18" t="s">
        <v>340</v>
      </c>
    </row>
    <row r="128" spans="1:48" s="9" customFormat="1" x14ac:dyDescent="0.35">
      <c r="A128" s="8">
        <v>67</v>
      </c>
      <c r="B128" s="8" t="b">
        <v>1</v>
      </c>
      <c r="C128" s="8" t="b">
        <v>0</v>
      </c>
      <c r="D128" s="8" t="b">
        <v>1</v>
      </c>
      <c r="E128" s="8" t="b">
        <v>1</v>
      </c>
      <c r="F128" s="8" t="b">
        <v>0</v>
      </c>
      <c r="G128" s="8">
        <v>0</v>
      </c>
      <c r="H128" s="8">
        <v>107</v>
      </c>
      <c r="I128" s="8">
        <v>6</v>
      </c>
      <c r="J128" s="8">
        <v>5</v>
      </c>
      <c r="K128" s="8" t="b">
        <v>0</v>
      </c>
      <c r="L128" s="8" t="b">
        <v>0</v>
      </c>
      <c r="M128" s="8" t="b">
        <v>0</v>
      </c>
      <c r="N128" s="8" t="b">
        <v>0</v>
      </c>
      <c r="O128" s="8" t="b">
        <v>0</v>
      </c>
      <c r="P128" s="8" t="b">
        <v>0</v>
      </c>
      <c r="Q128" s="8">
        <v>117</v>
      </c>
      <c r="R128" s="8"/>
      <c r="S128" s="19">
        <v>113</v>
      </c>
      <c r="T128" s="91"/>
      <c r="U128" s="8" t="s">
        <v>542</v>
      </c>
      <c r="V128" s="17">
        <v>6</v>
      </c>
      <c r="W128" s="17">
        <v>8</v>
      </c>
      <c r="X128" s="17">
        <v>138</v>
      </c>
      <c r="Y128" s="26">
        <v>0.65656565656565657</v>
      </c>
      <c r="Z128" s="12" t="s">
        <v>455</v>
      </c>
      <c r="AA128" s="12" t="s">
        <v>451</v>
      </c>
      <c r="AB128" s="12" t="s">
        <v>450</v>
      </c>
      <c r="AC128" s="85">
        <v>1196533539</v>
      </c>
      <c r="AD128" s="85" t="b">
        <v>1</v>
      </c>
      <c r="AE128" s="8"/>
      <c r="AF128" s="8" t="b">
        <v>1</v>
      </c>
      <c r="AG128" s="10" t="b">
        <v>0</v>
      </c>
      <c r="AH128" s="11"/>
      <c r="AI128" s="86" t="b">
        <v>0</v>
      </c>
      <c r="AJ128" s="17">
        <v>131</v>
      </c>
      <c r="AK128" s="11" t="s">
        <v>345</v>
      </c>
      <c r="AL128" s="87" t="b">
        <v>0</v>
      </c>
      <c r="AM128" s="87" t="b">
        <v>0</v>
      </c>
      <c r="AN128" s="11" t="s">
        <v>338</v>
      </c>
      <c r="AO128" s="11" t="s">
        <v>348</v>
      </c>
      <c r="AP128" s="11" t="s">
        <v>341</v>
      </c>
      <c r="AQ128" s="11" t="s">
        <v>339</v>
      </c>
      <c r="AR128" s="11" t="s">
        <v>342</v>
      </c>
      <c r="AS128" s="11" t="s">
        <v>336</v>
      </c>
      <c r="AT128" s="11" t="s">
        <v>352</v>
      </c>
      <c r="AU128" s="11" t="s">
        <v>343</v>
      </c>
      <c r="AV128" s="18" t="s">
        <v>340</v>
      </c>
    </row>
    <row r="129" spans="1:48" s="9" customFormat="1" x14ac:dyDescent="0.35">
      <c r="A129" s="8">
        <v>1227</v>
      </c>
      <c r="B129" s="8" t="b">
        <v>1</v>
      </c>
      <c r="C129" s="8" t="b">
        <v>0</v>
      </c>
      <c r="D129" s="8" t="b">
        <v>1</v>
      </c>
      <c r="E129" s="8" t="b">
        <v>0</v>
      </c>
      <c r="F129" s="8" t="b">
        <v>1</v>
      </c>
      <c r="G129" s="8">
        <v>0</v>
      </c>
      <c r="H129" s="8">
        <v>145</v>
      </c>
      <c r="I129" s="8">
        <v>-32</v>
      </c>
      <c r="J129" s="8">
        <v>1</v>
      </c>
      <c r="K129" s="8" t="b">
        <v>1</v>
      </c>
      <c r="L129" s="8" t="b">
        <v>0</v>
      </c>
      <c r="M129" s="8" t="b">
        <v>0</v>
      </c>
      <c r="N129" s="8" t="b">
        <v>0</v>
      </c>
      <c r="O129" s="8" t="b">
        <v>0</v>
      </c>
      <c r="P129" s="8" t="b">
        <v>0</v>
      </c>
      <c r="Q129" s="8">
        <v>118</v>
      </c>
      <c r="R129" s="8"/>
      <c r="S129" s="19">
        <v>113</v>
      </c>
      <c r="T129" s="91" t="s">
        <v>435</v>
      </c>
      <c r="U129" s="8" t="s">
        <v>543</v>
      </c>
      <c r="V129" s="17">
        <v>7</v>
      </c>
      <c r="W129" s="17">
        <v>7</v>
      </c>
      <c r="X129" s="17">
        <v>138</v>
      </c>
      <c r="Y129" s="26">
        <v>0.66161616161616166</v>
      </c>
      <c r="Z129" s="12" t="s">
        <v>455</v>
      </c>
      <c r="AA129" s="12" t="s">
        <v>451</v>
      </c>
      <c r="AB129" s="12" t="s">
        <v>456</v>
      </c>
      <c r="AC129" s="85">
        <v>1141499801</v>
      </c>
      <c r="AD129" s="85" t="b">
        <v>1</v>
      </c>
      <c r="AE129" s="8">
        <v>171</v>
      </c>
      <c r="AF129" s="8" t="b">
        <v>1</v>
      </c>
      <c r="AG129" s="10" t="b">
        <v>0</v>
      </c>
      <c r="AH129" s="11"/>
      <c r="AI129" s="86" t="b">
        <v>0</v>
      </c>
      <c r="AJ129" s="17">
        <v>128</v>
      </c>
      <c r="AK129" s="11" t="s">
        <v>348</v>
      </c>
      <c r="AL129" s="87" t="b">
        <v>1</v>
      </c>
      <c r="AM129" s="87" t="b">
        <v>1</v>
      </c>
      <c r="AN129" s="11" t="s">
        <v>338</v>
      </c>
      <c r="AO129" s="11" t="s">
        <v>348</v>
      </c>
      <c r="AP129" s="11" t="s">
        <v>341</v>
      </c>
      <c r="AQ129" s="11" t="s">
        <v>339</v>
      </c>
      <c r="AR129" s="11" t="s">
        <v>347</v>
      </c>
      <c r="AS129" s="11" t="s">
        <v>350</v>
      </c>
      <c r="AT129" s="11" t="s">
        <v>352</v>
      </c>
      <c r="AU129" s="11" t="s">
        <v>343</v>
      </c>
      <c r="AV129" s="18" t="s">
        <v>340</v>
      </c>
    </row>
    <row r="130" spans="1:48" x14ac:dyDescent="0.35">
      <c r="A130" s="8">
        <v>141</v>
      </c>
      <c r="B130" s="8" t="b">
        <v>1</v>
      </c>
      <c r="C130" s="8" t="b">
        <v>0</v>
      </c>
      <c r="D130" s="8" t="b">
        <v>1</v>
      </c>
      <c r="E130" s="8" t="b">
        <v>1</v>
      </c>
      <c r="F130" s="8" t="b">
        <v>0</v>
      </c>
      <c r="G130" s="8">
        <v>0</v>
      </c>
      <c r="H130" s="8">
        <v>117</v>
      </c>
      <c r="I130" s="8">
        <v>-4</v>
      </c>
      <c r="J130" s="8">
        <v>2</v>
      </c>
      <c r="K130" s="8" t="b">
        <v>1</v>
      </c>
      <c r="L130" s="8" t="b">
        <v>0</v>
      </c>
      <c r="M130" s="8" t="b">
        <v>0</v>
      </c>
      <c r="N130" s="8" t="b">
        <v>0</v>
      </c>
      <c r="O130" s="8" t="b">
        <v>0</v>
      </c>
      <c r="P130" s="8" t="b">
        <v>0</v>
      </c>
      <c r="Q130" s="8">
        <v>119</v>
      </c>
      <c r="R130" s="8"/>
      <c r="S130" s="19">
        <v>113</v>
      </c>
      <c r="T130" s="91"/>
      <c r="U130" s="8" t="s">
        <v>544</v>
      </c>
      <c r="V130" s="17">
        <v>7</v>
      </c>
      <c r="W130" s="17">
        <v>8</v>
      </c>
      <c r="X130" s="17">
        <v>138</v>
      </c>
      <c r="Y130" s="26">
        <v>0.65656565656565657</v>
      </c>
      <c r="Z130" s="12" t="s">
        <v>450</v>
      </c>
      <c r="AA130" s="12" t="s">
        <v>451</v>
      </c>
      <c r="AB130" s="12" t="s">
        <v>450</v>
      </c>
      <c r="AC130" s="85">
        <v>848658154</v>
      </c>
      <c r="AD130" s="85" t="b">
        <v>1</v>
      </c>
      <c r="AE130" s="8">
        <v>157</v>
      </c>
      <c r="AF130" s="8" t="b">
        <v>1</v>
      </c>
      <c r="AG130" s="10" t="b">
        <v>0</v>
      </c>
      <c r="AH130" s="11"/>
      <c r="AI130" s="86" t="b">
        <v>0</v>
      </c>
      <c r="AJ130" s="17">
        <v>125</v>
      </c>
      <c r="AK130" s="11" t="s">
        <v>347</v>
      </c>
      <c r="AL130" s="87" t="b">
        <v>1</v>
      </c>
      <c r="AM130" s="87" t="b">
        <v>0</v>
      </c>
      <c r="AN130" s="11" t="s">
        <v>338</v>
      </c>
      <c r="AO130" s="11" t="s">
        <v>348</v>
      </c>
      <c r="AP130" s="11" t="s">
        <v>341</v>
      </c>
      <c r="AQ130" s="11" t="s">
        <v>339</v>
      </c>
      <c r="AR130" s="11" t="s">
        <v>347</v>
      </c>
      <c r="AS130" s="11" t="s">
        <v>350</v>
      </c>
      <c r="AT130" s="11" t="s">
        <v>352</v>
      </c>
      <c r="AU130" s="11" t="s">
        <v>346</v>
      </c>
      <c r="AV130" s="18" t="s">
        <v>340</v>
      </c>
    </row>
    <row r="131" spans="1:48" x14ac:dyDescent="0.35">
      <c r="A131" s="8">
        <v>69</v>
      </c>
      <c r="B131" s="8" t="b">
        <v>1</v>
      </c>
      <c r="C131" s="8" t="b">
        <v>0</v>
      </c>
      <c r="D131" s="8" t="b">
        <v>1</v>
      </c>
      <c r="E131" s="8" t="b">
        <v>1</v>
      </c>
      <c r="F131" s="8" t="b">
        <v>0</v>
      </c>
      <c r="G131" s="8">
        <v>0</v>
      </c>
      <c r="H131" s="8">
        <v>100</v>
      </c>
      <c r="I131" s="8">
        <v>13</v>
      </c>
      <c r="J131" s="8">
        <v>3</v>
      </c>
      <c r="K131" s="8" t="b">
        <v>1</v>
      </c>
      <c r="L131" s="8" t="b">
        <v>0</v>
      </c>
      <c r="M131" s="8" t="b">
        <v>0</v>
      </c>
      <c r="N131" s="8" t="b">
        <v>0</v>
      </c>
      <c r="O131" s="8" t="b">
        <v>0</v>
      </c>
      <c r="P131" s="8" t="b">
        <v>0</v>
      </c>
      <c r="Q131" s="8">
        <v>120</v>
      </c>
      <c r="R131" s="8"/>
      <c r="S131" s="19">
        <v>113</v>
      </c>
      <c r="T131" s="91" t="s">
        <v>436</v>
      </c>
      <c r="U131" s="8" t="s">
        <v>545</v>
      </c>
      <c r="V131" s="17">
        <v>5</v>
      </c>
      <c r="W131" s="17">
        <v>8</v>
      </c>
      <c r="X131" s="17">
        <v>138</v>
      </c>
      <c r="Y131" s="26">
        <v>0.65656565656565657</v>
      </c>
      <c r="Z131" s="12" t="s">
        <v>455</v>
      </c>
      <c r="AA131" s="12" t="s">
        <v>451</v>
      </c>
      <c r="AB131" s="12" t="s">
        <v>450</v>
      </c>
      <c r="AC131" s="85">
        <v>737221634</v>
      </c>
      <c r="AD131" s="85" t="b">
        <v>1</v>
      </c>
      <c r="AE131" s="8"/>
      <c r="AF131" s="8" t="b">
        <v>1</v>
      </c>
      <c r="AG131" s="10" t="b">
        <v>0</v>
      </c>
      <c r="AH131" s="11"/>
      <c r="AI131" s="86" t="b">
        <v>0</v>
      </c>
      <c r="AJ131" s="17">
        <v>125</v>
      </c>
      <c r="AK131" s="11" t="s">
        <v>341</v>
      </c>
      <c r="AL131" s="87" t="b">
        <v>1</v>
      </c>
      <c r="AM131" s="87" t="b">
        <v>1</v>
      </c>
      <c r="AN131" s="11" t="s">
        <v>338</v>
      </c>
      <c r="AO131" s="11" t="s">
        <v>348</v>
      </c>
      <c r="AP131" s="11" t="s">
        <v>341</v>
      </c>
      <c r="AQ131" s="11" t="s">
        <v>351</v>
      </c>
      <c r="AR131" s="11" t="s">
        <v>342</v>
      </c>
      <c r="AS131" s="11" t="s">
        <v>336</v>
      </c>
      <c r="AT131" s="11" t="s">
        <v>352</v>
      </c>
      <c r="AU131" s="11" t="s">
        <v>343</v>
      </c>
      <c r="AV131" s="18" t="s">
        <v>340</v>
      </c>
    </row>
    <row r="132" spans="1:48" x14ac:dyDescent="0.35">
      <c r="A132" s="8">
        <v>119</v>
      </c>
      <c r="B132" s="8" t="b">
        <v>1</v>
      </c>
      <c r="C132" s="8" t="b">
        <v>0</v>
      </c>
      <c r="D132" s="8" t="b">
        <v>1</v>
      </c>
      <c r="E132" s="8" t="b">
        <v>1</v>
      </c>
      <c r="F132" s="8" t="b">
        <v>0</v>
      </c>
      <c r="G132" s="8">
        <v>0</v>
      </c>
      <c r="H132" s="8">
        <v>107</v>
      </c>
      <c r="I132" s="8">
        <v>6</v>
      </c>
      <c r="J132" s="8">
        <v>4</v>
      </c>
      <c r="K132" s="8" t="b">
        <v>1</v>
      </c>
      <c r="L132" s="8" t="b">
        <v>0</v>
      </c>
      <c r="M132" s="8" t="b">
        <v>0</v>
      </c>
      <c r="N132" s="8" t="b">
        <v>0</v>
      </c>
      <c r="O132" s="8" t="b">
        <v>0</v>
      </c>
      <c r="P132" s="8" t="b">
        <v>0</v>
      </c>
      <c r="Q132" s="8">
        <v>121</v>
      </c>
      <c r="R132" s="8"/>
      <c r="S132" s="19">
        <v>113</v>
      </c>
      <c r="T132" s="91"/>
      <c r="U132" s="8" t="s">
        <v>546</v>
      </c>
      <c r="V132" s="17">
        <v>6</v>
      </c>
      <c r="W132" s="17">
        <v>5</v>
      </c>
      <c r="X132" s="17">
        <v>138</v>
      </c>
      <c r="Y132" s="26">
        <v>0.67171717171717171</v>
      </c>
      <c r="Z132" s="12" t="s">
        <v>455</v>
      </c>
      <c r="AA132" s="12" t="s">
        <v>451</v>
      </c>
      <c r="AB132" s="12" t="s">
        <v>450</v>
      </c>
      <c r="AC132" s="85">
        <v>442785121</v>
      </c>
      <c r="AD132" s="85" t="b">
        <v>1</v>
      </c>
      <c r="AE132" s="8"/>
      <c r="AF132" s="8" t="b">
        <v>1</v>
      </c>
      <c r="AG132" s="10" t="b">
        <v>0</v>
      </c>
      <c r="AH132" s="11"/>
      <c r="AI132" s="86" t="b">
        <v>0</v>
      </c>
      <c r="AJ132" s="17">
        <v>131</v>
      </c>
      <c r="AK132" s="11" t="s">
        <v>342</v>
      </c>
      <c r="AL132" s="87" t="b">
        <v>1</v>
      </c>
      <c r="AM132" s="87" t="b">
        <v>0</v>
      </c>
      <c r="AN132" s="11" t="s">
        <v>338</v>
      </c>
      <c r="AO132" s="11" t="s">
        <v>348</v>
      </c>
      <c r="AP132" s="11" t="s">
        <v>341</v>
      </c>
      <c r="AQ132" s="11" t="s">
        <v>339</v>
      </c>
      <c r="AR132" s="11" t="s">
        <v>342</v>
      </c>
      <c r="AS132" s="11" t="s">
        <v>336</v>
      </c>
      <c r="AT132" s="11" t="s">
        <v>352</v>
      </c>
      <c r="AU132" s="11" t="s">
        <v>343</v>
      </c>
      <c r="AV132" s="18" t="s">
        <v>340</v>
      </c>
    </row>
    <row r="133" spans="1:48" x14ac:dyDescent="0.35">
      <c r="A133" s="8">
        <v>246</v>
      </c>
      <c r="B133" s="8" t="b">
        <v>1</v>
      </c>
      <c r="C133" s="8" t="b">
        <v>0</v>
      </c>
      <c r="D133" s="8" t="b">
        <v>1</v>
      </c>
      <c r="E133" s="8" t="b">
        <v>1</v>
      </c>
      <c r="F133" s="8" t="b">
        <v>0</v>
      </c>
      <c r="G133" s="8">
        <v>0</v>
      </c>
      <c r="H133" s="8">
        <v>107</v>
      </c>
      <c r="I133" s="8">
        <v>6</v>
      </c>
      <c r="J133" s="8">
        <v>5</v>
      </c>
      <c r="K133" s="8" t="b">
        <v>1</v>
      </c>
      <c r="L133" s="8" t="b">
        <v>0</v>
      </c>
      <c r="M133" s="8" t="b">
        <v>0</v>
      </c>
      <c r="N133" s="8" t="b">
        <v>0</v>
      </c>
      <c r="O133" s="8" t="b">
        <v>0</v>
      </c>
      <c r="P133" s="8" t="b">
        <v>0</v>
      </c>
      <c r="Q133" s="8">
        <v>122</v>
      </c>
      <c r="R133" s="8"/>
      <c r="S133" s="19">
        <v>113</v>
      </c>
      <c r="T133" s="91"/>
      <c r="U133" s="8" t="s">
        <v>547</v>
      </c>
      <c r="V133" s="17">
        <v>6</v>
      </c>
      <c r="W133" s="17">
        <v>6</v>
      </c>
      <c r="X133" s="17">
        <v>138</v>
      </c>
      <c r="Y133" s="26">
        <v>0.66666666666666663</v>
      </c>
      <c r="Z133" s="12" t="s">
        <v>450</v>
      </c>
      <c r="AA133" s="12" t="s">
        <v>460</v>
      </c>
      <c r="AB133" s="12" t="s">
        <v>456</v>
      </c>
      <c r="AC133" s="85">
        <v>337681454</v>
      </c>
      <c r="AD133" s="85" t="b">
        <v>1</v>
      </c>
      <c r="AE133" s="8"/>
      <c r="AF133" s="8" t="b">
        <v>1</v>
      </c>
      <c r="AG133" s="10" t="b">
        <v>0</v>
      </c>
      <c r="AH133" s="11"/>
      <c r="AI133" s="86" t="b">
        <v>0</v>
      </c>
      <c r="AJ133" s="17">
        <v>130</v>
      </c>
      <c r="AK133" s="11" t="s">
        <v>341</v>
      </c>
      <c r="AL133" s="87" t="b">
        <v>1</v>
      </c>
      <c r="AM133" s="87" t="b">
        <v>1</v>
      </c>
      <c r="AN133" s="11" t="s">
        <v>338</v>
      </c>
      <c r="AO133" s="11" t="s">
        <v>348</v>
      </c>
      <c r="AP133" s="11" t="s">
        <v>341</v>
      </c>
      <c r="AQ133" s="11" t="s">
        <v>339</v>
      </c>
      <c r="AR133" s="11" t="s">
        <v>342</v>
      </c>
      <c r="AS133" s="11" t="s">
        <v>336</v>
      </c>
      <c r="AT133" s="11" t="s">
        <v>352</v>
      </c>
      <c r="AU133" s="11" t="s">
        <v>343</v>
      </c>
      <c r="AV133" s="18" t="s">
        <v>340</v>
      </c>
    </row>
    <row r="134" spans="1:48" s="9" customFormat="1" x14ac:dyDescent="0.35">
      <c r="A134" s="8">
        <v>40</v>
      </c>
      <c r="B134" s="8" t="b">
        <v>1</v>
      </c>
      <c r="C134" s="8" t="b">
        <v>0</v>
      </c>
      <c r="D134" s="8" t="b">
        <v>1</v>
      </c>
      <c r="E134" s="8" t="b">
        <v>1</v>
      </c>
      <c r="F134" s="8" t="b">
        <v>0</v>
      </c>
      <c r="G134" s="8">
        <v>0</v>
      </c>
      <c r="H134" s="8">
        <v>117</v>
      </c>
      <c r="I134" s="8">
        <v>-4</v>
      </c>
      <c r="J134" s="8">
        <v>1</v>
      </c>
      <c r="K134" s="8" t="b">
        <v>0</v>
      </c>
      <c r="L134" s="8" t="b">
        <v>0</v>
      </c>
      <c r="M134" s="8" t="b">
        <v>0</v>
      </c>
      <c r="N134" s="8" t="b">
        <v>0</v>
      </c>
      <c r="O134" s="8" t="b">
        <v>0</v>
      </c>
      <c r="P134" s="8" t="b">
        <v>0</v>
      </c>
      <c r="Q134" s="8">
        <v>123</v>
      </c>
      <c r="R134" s="8"/>
      <c r="S134" s="19">
        <v>113</v>
      </c>
      <c r="T134" s="91"/>
      <c r="U134" s="8" t="s">
        <v>548</v>
      </c>
      <c r="V134" s="17">
        <v>7</v>
      </c>
      <c r="W134" s="17">
        <v>7</v>
      </c>
      <c r="X134" s="17">
        <v>138</v>
      </c>
      <c r="Y134" s="26">
        <v>0.66161616161616166</v>
      </c>
      <c r="Z134" s="12" t="s">
        <v>455</v>
      </c>
      <c r="AA134" s="12" t="s">
        <v>460</v>
      </c>
      <c r="AB134" s="12" t="s">
        <v>450</v>
      </c>
      <c r="AC134" s="85">
        <v>131965496</v>
      </c>
      <c r="AD134" s="85" t="b">
        <v>1</v>
      </c>
      <c r="AE134" s="8">
        <v>186</v>
      </c>
      <c r="AF134" s="8" t="b">
        <v>1</v>
      </c>
      <c r="AG134" s="10" t="b">
        <v>0</v>
      </c>
      <c r="AH134" s="11"/>
      <c r="AI134" s="86" t="b">
        <v>0</v>
      </c>
      <c r="AJ134" s="17">
        <v>134</v>
      </c>
      <c r="AK134" s="11" t="s">
        <v>349</v>
      </c>
      <c r="AL134" s="87" t="b">
        <v>0</v>
      </c>
      <c r="AM134" s="87" t="b">
        <v>0</v>
      </c>
      <c r="AN134" s="11" t="s">
        <v>338</v>
      </c>
      <c r="AO134" s="11" t="s">
        <v>348</v>
      </c>
      <c r="AP134" s="11" t="s">
        <v>341</v>
      </c>
      <c r="AQ134" s="11" t="s">
        <v>339</v>
      </c>
      <c r="AR134" s="11" t="s">
        <v>347</v>
      </c>
      <c r="AS134" s="11" t="s">
        <v>350</v>
      </c>
      <c r="AT134" s="11" t="s">
        <v>352</v>
      </c>
      <c r="AU134" s="11" t="s">
        <v>346</v>
      </c>
      <c r="AV134" s="18" t="s">
        <v>340</v>
      </c>
    </row>
    <row r="135" spans="1:48" x14ac:dyDescent="0.35">
      <c r="A135" s="8">
        <v>109</v>
      </c>
      <c r="B135" s="8" t="b">
        <v>1</v>
      </c>
      <c r="C135" s="8" t="b">
        <v>0</v>
      </c>
      <c r="D135" s="8" t="b">
        <v>1</v>
      </c>
      <c r="E135" s="8" t="b">
        <v>1</v>
      </c>
      <c r="F135" s="8" t="b">
        <v>0</v>
      </c>
      <c r="G135" s="8">
        <v>0</v>
      </c>
      <c r="H135" s="8">
        <v>117</v>
      </c>
      <c r="I135" s="8">
        <v>-4</v>
      </c>
      <c r="J135" s="8">
        <v>2</v>
      </c>
      <c r="K135" s="8" t="b">
        <v>0</v>
      </c>
      <c r="L135" s="8" t="b">
        <v>0</v>
      </c>
      <c r="M135" s="8" t="b">
        <v>0</v>
      </c>
      <c r="N135" s="8" t="b">
        <v>0</v>
      </c>
      <c r="O135" s="8" t="b">
        <v>0</v>
      </c>
      <c r="P135" s="8" t="b">
        <v>0</v>
      </c>
      <c r="Q135" s="8">
        <v>124</v>
      </c>
      <c r="R135" s="8"/>
      <c r="S135" s="19">
        <v>113</v>
      </c>
      <c r="T135" s="91"/>
      <c r="U135" s="8" t="s">
        <v>549</v>
      </c>
      <c r="V135" s="17">
        <v>7</v>
      </c>
      <c r="W135" s="17">
        <v>5</v>
      </c>
      <c r="X135" s="17">
        <v>138</v>
      </c>
      <c r="Y135" s="26">
        <v>0.67171717171717171</v>
      </c>
      <c r="Z135" s="12" t="s">
        <v>455</v>
      </c>
      <c r="AA135" s="12" t="s">
        <v>460</v>
      </c>
      <c r="AB135" s="12" t="s">
        <v>450</v>
      </c>
      <c r="AC135" s="85">
        <v>75773777</v>
      </c>
      <c r="AD135" s="85" t="b">
        <v>1</v>
      </c>
      <c r="AE135" s="8">
        <v>160</v>
      </c>
      <c r="AF135" s="8" t="b">
        <v>1</v>
      </c>
      <c r="AG135" s="10" t="b">
        <v>0</v>
      </c>
      <c r="AH135" s="11"/>
      <c r="AI135" s="86" t="b">
        <v>0</v>
      </c>
      <c r="AJ135" s="17">
        <v>126</v>
      </c>
      <c r="AK135" s="11" t="s">
        <v>341</v>
      </c>
      <c r="AL135" s="87" t="b">
        <v>1</v>
      </c>
      <c r="AM135" s="87" t="b">
        <v>1</v>
      </c>
      <c r="AN135" s="11" t="s">
        <v>338</v>
      </c>
      <c r="AO135" s="11" t="s">
        <v>348</v>
      </c>
      <c r="AP135" s="11" t="s">
        <v>341</v>
      </c>
      <c r="AQ135" s="11" t="s">
        <v>339</v>
      </c>
      <c r="AR135" s="11" t="s">
        <v>347</v>
      </c>
      <c r="AS135" s="11" t="s">
        <v>350</v>
      </c>
      <c r="AT135" s="11" t="s">
        <v>352</v>
      </c>
      <c r="AU135" s="11" t="s">
        <v>343</v>
      </c>
      <c r="AV135" s="18" t="s">
        <v>340</v>
      </c>
    </row>
    <row r="136" spans="1:48" s="9" customFormat="1" x14ac:dyDescent="0.35">
      <c r="A136" s="8">
        <v>104</v>
      </c>
      <c r="B136" s="8" t="b">
        <v>1</v>
      </c>
      <c r="C136" s="8" t="b">
        <v>0</v>
      </c>
      <c r="D136" s="8" t="b">
        <v>1</v>
      </c>
      <c r="E136" s="8" t="b">
        <v>1</v>
      </c>
      <c r="F136" s="8" t="b">
        <v>0</v>
      </c>
      <c r="G136" s="8">
        <v>0</v>
      </c>
      <c r="H136" s="8">
        <v>117</v>
      </c>
      <c r="I136" s="8">
        <v>-4</v>
      </c>
      <c r="J136" s="8">
        <v>3</v>
      </c>
      <c r="K136" s="8" t="b">
        <v>0</v>
      </c>
      <c r="L136" s="8" t="b">
        <v>0</v>
      </c>
      <c r="M136" s="8" t="b">
        <v>0</v>
      </c>
      <c r="N136" s="8" t="b">
        <v>0</v>
      </c>
      <c r="O136" s="8" t="b">
        <v>0</v>
      </c>
      <c r="P136" s="8" t="b">
        <v>0</v>
      </c>
      <c r="Q136" s="8">
        <v>125</v>
      </c>
      <c r="R136" s="8"/>
      <c r="S136" s="19">
        <v>113</v>
      </c>
      <c r="T136" s="91"/>
      <c r="U136" s="8" t="s">
        <v>400</v>
      </c>
      <c r="V136" s="17">
        <v>7</v>
      </c>
      <c r="W136" s="17">
        <v>5</v>
      </c>
      <c r="X136" s="17">
        <v>138</v>
      </c>
      <c r="Y136" s="26">
        <v>0.67171717171717171</v>
      </c>
      <c r="Z136" s="12" t="s">
        <v>455</v>
      </c>
      <c r="AA136" s="12" t="s">
        <v>451</v>
      </c>
      <c r="AB136" s="12" t="s">
        <v>450</v>
      </c>
      <c r="AC136" s="85">
        <v>37559164</v>
      </c>
      <c r="AD136" s="85" t="b">
        <v>1</v>
      </c>
      <c r="AE136" s="8">
        <v>100</v>
      </c>
      <c r="AF136" s="8" t="b">
        <v>1</v>
      </c>
      <c r="AG136" s="10" t="b">
        <v>1</v>
      </c>
      <c r="AH136" s="11" t="s">
        <v>350</v>
      </c>
      <c r="AI136" s="86" t="b">
        <v>1</v>
      </c>
      <c r="AJ136" s="17">
        <v>128</v>
      </c>
      <c r="AK136" s="11" t="s">
        <v>347</v>
      </c>
      <c r="AL136" s="87" t="b">
        <v>1</v>
      </c>
      <c r="AM136" s="87" t="b">
        <v>0</v>
      </c>
      <c r="AN136" s="11" t="s">
        <v>338</v>
      </c>
      <c r="AO136" s="11" t="s">
        <v>348</v>
      </c>
      <c r="AP136" s="11" t="s">
        <v>341</v>
      </c>
      <c r="AQ136" s="11" t="s">
        <v>339</v>
      </c>
      <c r="AR136" s="11" t="s">
        <v>347</v>
      </c>
      <c r="AS136" s="11" t="s">
        <v>350</v>
      </c>
      <c r="AT136" s="11" t="s">
        <v>352</v>
      </c>
      <c r="AU136" s="11" t="s">
        <v>346</v>
      </c>
      <c r="AV136" s="18" t="s">
        <v>340</v>
      </c>
    </row>
    <row r="137" spans="1:48" x14ac:dyDescent="0.35">
      <c r="A137" s="8">
        <v>31</v>
      </c>
      <c r="B137" s="8" t="b">
        <v>1</v>
      </c>
      <c r="C137" s="8" t="b">
        <v>0</v>
      </c>
      <c r="D137" s="8" t="b">
        <v>1</v>
      </c>
      <c r="E137" s="8" t="b">
        <v>0</v>
      </c>
      <c r="F137" s="8" t="b">
        <v>0</v>
      </c>
      <c r="G137" s="8">
        <v>0</v>
      </c>
      <c r="H137" s="8">
        <v>107</v>
      </c>
      <c r="I137" s="8">
        <v>6</v>
      </c>
      <c r="J137" s="8">
        <v>4</v>
      </c>
      <c r="K137" s="8" t="b">
        <v>0</v>
      </c>
      <c r="L137" s="8" t="b">
        <v>0</v>
      </c>
      <c r="M137" s="8" t="b">
        <v>0</v>
      </c>
      <c r="N137" s="8" t="b">
        <v>0</v>
      </c>
      <c r="O137" s="8" t="b">
        <v>0</v>
      </c>
      <c r="P137" s="8" t="b">
        <v>0</v>
      </c>
      <c r="Q137" s="8">
        <v>126</v>
      </c>
      <c r="R137" s="8"/>
      <c r="S137" s="19">
        <v>113</v>
      </c>
      <c r="T137" s="91"/>
      <c r="U137" s="8" t="s">
        <v>550</v>
      </c>
      <c r="V137" s="17">
        <v>6</v>
      </c>
      <c r="W137" s="17">
        <v>0</v>
      </c>
      <c r="X137" s="17">
        <v>138</v>
      </c>
      <c r="Y137" s="26">
        <v>0.69696969696969702</v>
      </c>
      <c r="Z137" s="12" t="s">
        <v>455</v>
      </c>
      <c r="AA137" s="12" t="s">
        <v>460</v>
      </c>
      <c r="AB137" s="12" t="s">
        <v>450</v>
      </c>
      <c r="AC137" s="85">
        <v>36571557</v>
      </c>
      <c r="AD137" s="85" t="b">
        <v>0</v>
      </c>
      <c r="AE137" s="8"/>
      <c r="AF137" s="8" t="b">
        <v>1</v>
      </c>
      <c r="AG137" s="10" t="b">
        <v>0</v>
      </c>
      <c r="AH137" s="11"/>
      <c r="AI137" s="86" t="b">
        <v>0</v>
      </c>
      <c r="AJ137" s="17">
        <v>135</v>
      </c>
      <c r="AK137" s="11" t="s">
        <v>347</v>
      </c>
      <c r="AL137" s="87" t="b">
        <v>1</v>
      </c>
      <c r="AM137" s="87" t="b">
        <v>0</v>
      </c>
      <c r="AN137" s="11" t="s">
        <v>338</v>
      </c>
      <c r="AO137" s="11" t="s">
        <v>348</v>
      </c>
      <c r="AP137" s="11" t="s">
        <v>341</v>
      </c>
      <c r="AQ137" s="11" t="s">
        <v>339</v>
      </c>
      <c r="AR137" s="11" t="s">
        <v>347</v>
      </c>
      <c r="AS137" s="11" t="s">
        <v>336</v>
      </c>
      <c r="AT137" s="11" t="s">
        <v>352</v>
      </c>
      <c r="AU137" s="11" t="s">
        <v>346</v>
      </c>
      <c r="AV137" s="18" t="s">
        <v>340</v>
      </c>
    </row>
    <row r="138" spans="1:48" s="9" customFormat="1" x14ac:dyDescent="0.35">
      <c r="A138" s="8">
        <v>251</v>
      </c>
      <c r="B138" s="8" t="b">
        <v>1</v>
      </c>
      <c r="C138" s="8" t="b">
        <v>0</v>
      </c>
      <c r="D138" s="8" t="b">
        <v>1</v>
      </c>
      <c r="E138" s="8" t="b">
        <v>1</v>
      </c>
      <c r="F138" s="8" t="b">
        <v>0</v>
      </c>
      <c r="G138" s="8">
        <v>0</v>
      </c>
      <c r="H138" s="8">
        <v>107</v>
      </c>
      <c r="I138" s="8">
        <v>20</v>
      </c>
      <c r="J138" s="8">
        <v>1</v>
      </c>
      <c r="K138" s="8" t="b">
        <v>1</v>
      </c>
      <c r="L138" s="8" t="b">
        <v>0</v>
      </c>
      <c r="M138" s="8" t="b">
        <v>0</v>
      </c>
      <c r="N138" s="8" t="b">
        <v>0</v>
      </c>
      <c r="O138" s="8" t="b">
        <v>0</v>
      </c>
      <c r="P138" s="8" t="b">
        <v>0</v>
      </c>
      <c r="Q138" s="8">
        <v>127</v>
      </c>
      <c r="R138" s="8"/>
      <c r="S138" s="19">
        <v>127</v>
      </c>
      <c r="T138" s="91" t="s">
        <v>495</v>
      </c>
      <c r="U138" s="8" t="s">
        <v>551</v>
      </c>
      <c r="V138" s="17">
        <v>5</v>
      </c>
      <c r="W138" s="17">
        <v>9</v>
      </c>
      <c r="X138" s="17">
        <v>137</v>
      </c>
      <c r="Y138" s="26">
        <v>0.64646464646464652</v>
      </c>
      <c r="Z138" s="12" t="s">
        <v>455</v>
      </c>
      <c r="AA138" s="12" t="s">
        <v>451</v>
      </c>
      <c r="AB138" s="12" t="s">
        <v>450</v>
      </c>
      <c r="AC138" s="85">
        <v>1416311827</v>
      </c>
      <c r="AD138" s="85" t="b">
        <v>1</v>
      </c>
      <c r="AE138" s="8"/>
      <c r="AF138" s="8" t="b">
        <v>1</v>
      </c>
      <c r="AG138" s="10" t="b">
        <v>0</v>
      </c>
      <c r="AH138" s="11"/>
      <c r="AI138" s="86" t="b">
        <v>0</v>
      </c>
      <c r="AJ138" s="17">
        <v>124</v>
      </c>
      <c r="AK138" s="11" t="s">
        <v>345</v>
      </c>
      <c r="AL138" s="87" t="b">
        <v>1</v>
      </c>
      <c r="AM138" s="87" t="b">
        <v>0</v>
      </c>
      <c r="AN138" s="11" t="s">
        <v>338</v>
      </c>
      <c r="AO138" s="11" t="s">
        <v>345</v>
      </c>
      <c r="AP138" s="11" t="s">
        <v>341</v>
      </c>
      <c r="AQ138" s="11" t="s">
        <v>339</v>
      </c>
      <c r="AR138" s="11" t="s">
        <v>347</v>
      </c>
      <c r="AS138" s="11" t="s">
        <v>336</v>
      </c>
      <c r="AT138" s="11" t="s">
        <v>352</v>
      </c>
      <c r="AU138" s="11" t="s">
        <v>343</v>
      </c>
      <c r="AV138" s="18" t="s">
        <v>340</v>
      </c>
    </row>
    <row r="139" spans="1:48" x14ac:dyDescent="0.35">
      <c r="A139" s="8">
        <v>1438</v>
      </c>
      <c r="B139" s="8" t="b">
        <v>1</v>
      </c>
      <c r="C139" s="8" t="b">
        <v>0</v>
      </c>
      <c r="D139" s="8" t="b">
        <v>1</v>
      </c>
      <c r="E139" s="8" t="b">
        <v>1</v>
      </c>
      <c r="F139" s="8" t="b">
        <v>0</v>
      </c>
      <c r="G139" s="8">
        <v>0</v>
      </c>
      <c r="H139" s="8">
        <v>107</v>
      </c>
      <c r="I139" s="8">
        <v>20</v>
      </c>
      <c r="J139" s="8">
        <v>2</v>
      </c>
      <c r="K139" s="8" t="b">
        <v>1</v>
      </c>
      <c r="L139" s="8" t="b">
        <v>0</v>
      </c>
      <c r="M139" s="8" t="b">
        <v>0</v>
      </c>
      <c r="N139" s="8" t="b">
        <v>0</v>
      </c>
      <c r="O139" s="8" t="b">
        <v>0</v>
      </c>
      <c r="P139" s="8" t="b">
        <v>0</v>
      </c>
      <c r="Q139" s="8">
        <v>128</v>
      </c>
      <c r="R139" s="8"/>
      <c r="S139" s="19">
        <v>127</v>
      </c>
      <c r="T139" s="91" t="s">
        <v>495</v>
      </c>
      <c r="U139" s="8" t="s">
        <v>552</v>
      </c>
      <c r="V139" s="17">
        <v>5</v>
      </c>
      <c r="W139" s="17">
        <v>6</v>
      </c>
      <c r="X139" s="17">
        <v>137</v>
      </c>
      <c r="Y139" s="26">
        <v>0.66161616161616166</v>
      </c>
      <c r="Z139" s="12" t="s">
        <v>455</v>
      </c>
      <c r="AA139" s="12" t="s">
        <v>460</v>
      </c>
      <c r="AB139" s="12" t="s">
        <v>453</v>
      </c>
      <c r="AC139" s="85">
        <v>1041362986</v>
      </c>
      <c r="AD139" s="85" t="b">
        <v>0</v>
      </c>
      <c r="AE139" s="8"/>
      <c r="AF139" s="8" t="b">
        <v>1</v>
      </c>
      <c r="AG139" s="10" t="b">
        <v>0</v>
      </c>
      <c r="AH139" s="11"/>
      <c r="AI139" s="86" t="b">
        <v>0</v>
      </c>
      <c r="AJ139" s="17">
        <v>128</v>
      </c>
      <c r="AK139" s="11" t="s">
        <v>345</v>
      </c>
      <c r="AL139" s="87" t="b">
        <v>0</v>
      </c>
      <c r="AM139" s="87" t="b">
        <v>0</v>
      </c>
      <c r="AN139" s="11" t="s">
        <v>335</v>
      </c>
      <c r="AO139" s="11" t="s">
        <v>348</v>
      </c>
      <c r="AP139" s="11" t="s">
        <v>341</v>
      </c>
      <c r="AQ139" s="11" t="s">
        <v>339</v>
      </c>
      <c r="AR139" s="11" t="s">
        <v>347</v>
      </c>
      <c r="AS139" s="11" t="s">
        <v>336</v>
      </c>
      <c r="AT139" s="11" t="s">
        <v>352</v>
      </c>
      <c r="AU139" s="11" t="s">
        <v>346</v>
      </c>
      <c r="AV139" s="18" t="s">
        <v>340</v>
      </c>
    </row>
    <row r="140" spans="1:48" x14ac:dyDescent="0.35">
      <c r="A140" s="8">
        <v>3189</v>
      </c>
      <c r="B140" s="8" t="b">
        <v>1</v>
      </c>
      <c r="C140" s="8" t="b">
        <v>0</v>
      </c>
      <c r="D140" s="8" t="b">
        <v>1</v>
      </c>
      <c r="E140" s="8" t="b">
        <v>1</v>
      </c>
      <c r="F140" s="8" t="b">
        <v>0</v>
      </c>
      <c r="G140" s="8">
        <v>0</v>
      </c>
      <c r="H140" s="8">
        <v>72</v>
      </c>
      <c r="I140" s="8">
        <v>55</v>
      </c>
      <c r="J140" s="8">
        <v>3</v>
      </c>
      <c r="K140" s="8" t="b">
        <v>1</v>
      </c>
      <c r="L140" s="8" t="b">
        <v>0</v>
      </c>
      <c r="M140" s="8" t="b">
        <v>0</v>
      </c>
      <c r="N140" s="8" t="b">
        <v>0</v>
      </c>
      <c r="O140" s="8" t="b">
        <v>0</v>
      </c>
      <c r="P140" s="8" t="b">
        <v>0</v>
      </c>
      <c r="Q140" s="8">
        <v>129</v>
      </c>
      <c r="R140" s="8"/>
      <c r="S140" s="19">
        <v>127</v>
      </c>
      <c r="T140" s="91" t="s">
        <v>495</v>
      </c>
      <c r="U140" s="8" t="s">
        <v>553</v>
      </c>
      <c r="V140" s="17">
        <v>1</v>
      </c>
      <c r="W140" s="17">
        <v>6</v>
      </c>
      <c r="X140" s="17">
        <v>137</v>
      </c>
      <c r="Y140" s="26">
        <v>0.66161616161616166</v>
      </c>
      <c r="Z140" s="12" t="s">
        <v>455</v>
      </c>
      <c r="AA140" s="12" t="s">
        <v>460</v>
      </c>
      <c r="AB140" s="12" t="s">
        <v>453</v>
      </c>
      <c r="AC140" s="85">
        <v>588815015</v>
      </c>
      <c r="AD140" s="85" t="b">
        <v>1</v>
      </c>
      <c r="AE140" s="8"/>
      <c r="AF140" s="8" t="b">
        <v>1</v>
      </c>
      <c r="AG140" s="10" t="b">
        <v>0</v>
      </c>
      <c r="AH140" s="11"/>
      <c r="AI140" s="86" t="b">
        <v>0</v>
      </c>
      <c r="AJ140" s="17">
        <v>134</v>
      </c>
      <c r="AK140" s="11" t="s">
        <v>343</v>
      </c>
      <c r="AL140" s="87" t="b">
        <v>0</v>
      </c>
      <c r="AM140" s="87" t="b">
        <v>0</v>
      </c>
      <c r="AN140" s="11" t="s">
        <v>335</v>
      </c>
      <c r="AO140" s="11" t="s">
        <v>345</v>
      </c>
      <c r="AP140" s="11" t="s">
        <v>349</v>
      </c>
      <c r="AQ140" s="11" t="s">
        <v>351</v>
      </c>
      <c r="AR140" s="11" t="s">
        <v>342</v>
      </c>
      <c r="AS140" s="11" t="s">
        <v>336</v>
      </c>
      <c r="AT140" s="11" t="s">
        <v>337</v>
      </c>
      <c r="AU140" s="11" t="s">
        <v>346</v>
      </c>
      <c r="AV140" s="18" t="s">
        <v>340</v>
      </c>
    </row>
    <row r="141" spans="1:48" x14ac:dyDescent="0.35">
      <c r="A141" s="8">
        <v>18</v>
      </c>
      <c r="B141" s="8" t="b">
        <v>1</v>
      </c>
      <c r="C141" s="8" t="b">
        <v>0</v>
      </c>
      <c r="D141" s="8" t="b">
        <v>1</v>
      </c>
      <c r="E141" s="8" t="b">
        <v>1</v>
      </c>
      <c r="F141" s="8" t="b">
        <v>0</v>
      </c>
      <c r="G141" s="8">
        <v>0</v>
      </c>
      <c r="H141" s="8">
        <v>117</v>
      </c>
      <c r="I141" s="8">
        <v>10</v>
      </c>
      <c r="J141" s="8">
        <v>4</v>
      </c>
      <c r="K141" s="8" t="b">
        <v>1</v>
      </c>
      <c r="L141" s="8" t="b">
        <v>0</v>
      </c>
      <c r="M141" s="8" t="b">
        <v>0</v>
      </c>
      <c r="N141" s="8" t="b">
        <v>0</v>
      </c>
      <c r="O141" s="8" t="b">
        <v>0</v>
      </c>
      <c r="P141" s="8" t="b">
        <v>0</v>
      </c>
      <c r="Q141" s="8">
        <v>130</v>
      </c>
      <c r="R141" s="8"/>
      <c r="S141" s="19">
        <v>127</v>
      </c>
      <c r="T141" s="91" t="s">
        <v>436</v>
      </c>
      <c r="U141" s="8" t="s">
        <v>554</v>
      </c>
      <c r="V141" s="17">
        <v>6</v>
      </c>
      <c r="W141" s="17">
        <v>5</v>
      </c>
      <c r="X141" s="17">
        <v>137</v>
      </c>
      <c r="Y141" s="26">
        <v>0.66666666666666663</v>
      </c>
      <c r="Z141" s="12" t="s">
        <v>455</v>
      </c>
      <c r="AA141" s="12" t="s">
        <v>460</v>
      </c>
      <c r="AB141" s="12" t="s">
        <v>450</v>
      </c>
      <c r="AC141" s="85">
        <v>319546226</v>
      </c>
      <c r="AD141" s="85" t="b">
        <v>1</v>
      </c>
      <c r="AE141" s="8"/>
      <c r="AF141" s="8" t="b">
        <v>1</v>
      </c>
      <c r="AG141" s="10" t="b">
        <v>0</v>
      </c>
      <c r="AH141" s="11"/>
      <c r="AI141" s="86" t="b">
        <v>0</v>
      </c>
      <c r="AJ141" s="17">
        <v>140</v>
      </c>
      <c r="AK141" s="11" t="s">
        <v>348</v>
      </c>
      <c r="AL141" s="87" t="b">
        <v>1</v>
      </c>
      <c r="AM141" s="87" t="b">
        <v>1</v>
      </c>
      <c r="AN141" s="11" t="s">
        <v>338</v>
      </c>
      <c r="AO141" s="11" t="s">
        <v>348</v>
      </c>
      <c r="AP141" s="11" t="s">
        <v>341</v>
      </c>
      <c r="AQ141" s="11" t="s">
        <v>339</v>
      </c>
      <c r="AR141" s="11" t="s">
        <v>347</v>
      </c>
      <c r="AS141" s="11" t="s">
        <v>350</v>
      </c>
      <c r="AT141" s="11" t="s">
        <v>337</v>
      </c>
      <c r="AU141" s="11" t="s">
        <v>346</v>
      </c>
      <c r="AV141" s="18" t="s">
        <v>340</v>
      </c>
    </row>
    <row r="142" spans="1:48" x14ac:dyDescent="0.35">
      <c r="A142" s="8">
        <v>52</v>
      </c>
      <c r="B142" s="8" t="b">
        <v>1</v>
      </c>
      <c r="C142" s="8" t="b">
        <v>0</v>
      </c>
      <c r="D142" s="8" t="b">
        <v>1</v>
      </c>
      <c r="E142" s="8" t="b">
        <v>1</v>
      </c>
      <c r="F142" s="8" t="b">
        <v>0</v>
      </c>
      <c r="G142" s="8">
        <v>0</v>
      </c>
      <c r="H142" s="8">
        <v>130</v>
      </c>
      <c r="I142" s="8">
        <v>1</v>
      </c>
      <c r="J142" s="8">
        <v>1</v>
      </c>
      <c r="K142" s="8" t="b">
        <v>0</v>
      </c>
      <c r="L142" s="8" t="b">
        <v>0</v>
      </c>
      <c r="M142" s="8" t="b">
        <v>0</v>
      </c>
      <c r="N142" s="8" t="b">
        <v>0</v>
      </c>
      <c r="O142" s="8" t="b">
        <v>0</v>
      </c>
      <c r="P142" s="8" t="b">
        <v>0</v>
      </c>
      <c r="Q142" s="8">
        <v>131</v>
      </c>
      <c r="R142" s="8"/>
      <c r="S142" s="19">
        <v>131</v>
      </c>
      <c r="T142" s="91"/>
      <c r="U142" s="8" t="s">
        <v>426</v>
      </c>
      <c r="V142" s="17">
        <v>7</v>
      </c>
      <c r="W142" s="17">
        <v>6</v>
      </c>
      <c r="X142" s="17">
        <v>136</v>
      </c>
      <c r="Y142" s="26">
        <v>0.65656565656565657</v>
      </c>
      <c r="Z142" s="12" t="s">
        <v>455</v>
      </c>
      <c r="AA142" s="12" t="s">
        <v>460</v>
      </c>
      <c r="AB142" s="12" t="s">
        <v>450</v>
      </c>
      <c r="AC142" s="85">
        <v>1721031904</v>
      </c>
      <c r="AD142" s="85" t="b">
        <v>1</v>
      </c>
      <c r="AE142" s="8">
        <v>196</v>
      </c>
      <c r="AF142" s="8" t="b">
        <v>1</v>
      </c>
      <c r="AG142" s="10" t="b">
        <v>0</v>
      </c>
      <c r="AH142" s="11"/>
      <c r="AI142" s="86" t="b">
        <v>0</v>
      </c>
      <c r="AJ142" s="17">
        <v>118</v>
      </c>
      <c r="AK142" s="11" t="s">
        <v>343</v>
      </c>
      <c r="AL142" s="87" t="b">
        <v>1</v>
      </c>
      <c r="AM142" s="87" t="b">
        <v>0</v>
      </c>
      <c r="AN142" s="11" t="s">
        <v>338</v>
      </c>
      <c r="AO142" s="11" t="s">
        <v>348</v>
      </c>
      <c r="AP142" s="11" t="s">
        <v>341</v>
      </c>
      <c r="AQ142" s="11" t="s">
        <v>339</v>
      </c>
      <c r="AR142" s="11" t="s">
        <v>347</v>
      </c>
      <c r="AS142" s="11" t="s">
        <v>350</v>
      </c>
      <c r="AT142" s="11" t="s">
        <v>352</v>
      </c>
      <c r="AU142" s="11" t="s">
        <v>343</v>
      </c>
      <c r="AV142" s="18" t="s">
        <v>340</v>
      </c>
    </row>
    <row r="143" spans="1:48" x14ac:dyDescent="0.35">
      <c r="A143" s="8">
        <v>146</v>
      </c>
      <c r="B143" s="8" t="b">
        <v>1</v>
      </c>
      <c r="C143" s="8" t="b">
        <v>0</v>
      </c>
      <c r="D143" s="8" t="b">
        <v>1</v>
      </c>
      <c r="E143" s="8" t="b">
        <v>0</v>
      </c>
      <c r="F143" s="8" t="b">
        <v>0</v>
      </c>
      <c r="G143" s="8">
        <v>0</v>
      </c>
      <c r="H143" s="8">
        <v>125</v>
      </c>
      <c r="I143" s="8">
        <v>6</v>
      </c>
      <c r="J143" s="8">
        <v>2</v>
      </c>
      <c r="K143" s="8" t="b">
        <v>0</v>
      </c>
      <c r="L143" s="8" t="b">
        <v>0</v>
      </c>
      <c r="M143" s="8" t="b">
        <v>0</v>
      </c>
      <c r="N143" s="8" t="b">
        <v>0</v>
      </c>
      <c r="O143" s="8" t="b">
        <v>0</v>
      </c>
      <c r="P143" s="8" t="b">
        <v>0</v>
      </c>
      <c r="Q143" s="8">
        <v>132</v>
      </c>
      <c r="R143" s="8"/>
      <c r="S143" s="19">
        <v>131</v>
      </c>
      <c r="T143" s="91"/>
      <c r="U143" s="8" t="s">
        <v>555</v>
      </c>
      <c r="V143" s="17">
        <v>6</v>
      </c>
      <c r="W143" s="17">
        <v>0</v>
      </c>
      <c r="X143" s="17">
        <v>136</v>
      </c>
      <c r="Y143" s="26">
        <v>0.68686868686868685</v>
      </c>
      <c r="Z143" s="12" t="s">
        <v>455</v>
      </c>
      <c r="AA143" s="12" t="s">
        <v>460</v>
      </c>
      <c r="AB143" s="12" t="s">
        <v>456</v>
      </c>
      <c r="AC143" s="85">
        <v>597038967</v>
      </c>
      <c r="AD143" s="85" t="b">
        <v>1</v>
      </c>
      <c r="AE143" s="8"/>
      <c r="AF143" s="8" t="b">
        <v>1</v>
      </c>
      <c r="AG143" s="10" t="b">
        <v>0</v>
      </c>
      <c r="AH143" s="11"/>
      <c r="AI143" s="86" t="b">
        <v>0</v>
      </c>
      <c r="AJ143" s="17">
        <v>134</v>
      </c>
      <c r="AK143" s="11" t="s">
        <v>342</v>
      </c>
      <c r="AL143" s="87" t="b">
        <v>0</v>
      </c>
      <c r="AM143" s="87" t="b">
        <v>0</v>
      </c>
      <c r="AN143" s="11" t="s">
        <v>338</v>
      </c>
      <c r="AO143" s="11" t="s">
        <v>348</v>
      </c>
      <c r="AP143" s="11" t="s">
        <v>349</v>
      </c>
      <c r="AQ143" s="11" t="s">
        <v>339</v>
      </c>
      <c r="AR143" s="11" t="s">
        <v>347</v>
      </c>
      <c r="AS143" s="11" t="s">
        <v>350</v>
      </c>
      <c r="AT143" s="11" t="s">
        <v>352</v>
      </c>
      <c r="AU143" s="11" t="s">
        <v>343</v>
      </c>
      <c r="AV143" s="18" t="s">
        <v>340</v>
      </c>
    </row>
    <row r="144" spans="1:48" x14ac:dyDescent="0.35">
      <c r="A144" s="8">
        <v>289</v>
      </c>
      <c r="B144" s="8" t="b">
        <v>1</v>
      </c>
      <c r="C144" s="8" t="b">
        <v>0</v>
      </c>
      <c r="D144" s="8" t="b">
        <v>1</v>
      </c>
      <c r="E144" s="8" t="b">
        <v>1</v>
      </c>
      <c r="F144" s="8" t="b">
        <v>0</v>
      </c>
      <c r="G144" s="8">
        <v>0</v>
      </c>
      <c r="H144" s="8">
        <v>125</v>
      </c>
      <c r="I144" s="8">
        <v>6</v>
      </c>
      <c r="J144" s="8">
        <v>3</v>
      </c>
      <c r="K144" s="8" t="b">
        <v>0</v>
      </c>
      <c r="L144" s="8" t="b">
        <v>0</v>
      </c>
      <c r="M144" s="8" t="b">
        <v>0</v>
      </c>
      <c r="N144" s="8" t="b">
        <v>0</v>
      </c>
      <c r="O144" s="8" t="b">
        <v>0</v>
      </c>
      <c r="P144" s="8" t="b">
        <v>0</v>
      </c>
      <c r="Q144" s="8">
        <v>133</v>
      </c>
      <c r="R144" s="8"/>
      <c r="S144" s="19">
        <v>131</v>
      </c>
      <c r="T144" s="91"/>
      <c r="U144" s="8" t="s">
        <v>556</v>
      </c>
      <c r="V144" s="17">
        <v>6</v>
      </c>
      <c r="W144" s="17">
        <v>7</v>
      </c>
      <c r="X144" s="17">
        <v>136</v>
      </c>
      <c r="Y144" s="26">
        <v>0.65151515151515149</v>
      </c>
      <c r="Z144" s="12" t="s">
        <v>455</v>
      </c>
      <c r="AA144" s="12" t="s">
        <v>451</v>
      </c>
      <c r="AB144" s="12" t="s">
        <v>450</v>
      </c>
      <c r="AC144" s="85">
        <v>24050696</v>
      </c>
      <c r="AD144" s="85" t="b">
        <v>0</v>
      </c>
      <c r="AE144" s="8"/>
      <c r="AF144" s="8" t="b">
        <v>1</v>
      </c>
      <c r="AG144" s="10" t="b">
        <v>0</v>
      </c>
      <c r="AH144" s="11"/>
      <c r="AI144" s="86" t="b">
        <v>0</v>
      </c>
      <c r="AJ144" s="17">
        <v>130</v>
      </c>
      <c r="AK144" s="11" t="s">
        <v>344</v>
      </c>
      <c r="AL144" s="87" t="b">
        <v>0</v>
      </c>
      <c r="AM144" s="87" t="b">
        <v>0</v>
      </c>
      <c r="AN144" s="11" t="s">
        <v>338</v>
      </c>
      <c r="AO144" s="11" t="s">
        <v>348</v>
      </c>
      <c r="AP144" s="11" t="s">
        <v>341</v>
      </c>
      <c r="AQ144" s="11" t="s">
        <v>339</v>
      </c>
      <c r="AR144" s="11" t="s">
        <v>347</v>
      </c>
      <c r="AS144" s="11" t="s">
        <v>336</v>
      </c>
      <c r="AT144" s="11" t="s">
        <v>352</v>
      </c>
      <c r="AU144" s="11" t="s">
        <v>346</v>
      </c>
      <c r="AV144" s="18" t="s">
        <v>340</v>
      </c>
    </row>
    <row r="145" spans="1:48" x14ac:dyDescent="0.35">
      <c r="A145" s="8">
        <v>202</v>
      </c>
      <c r="B145" s="8" t="b">
        <v>1</v>
      </c>
      <c r="C145" s="8" t="b">
        <v>0</v>
      </c>
      <c r="D145" s="8" t="b">
        <v>1</v>
      </c>
      <c r="E145" s="8" t="b">
        <v>1</v>
      </c>
      <c r="F145" s="8" t="b">
        <v>0</v>
      </c>
      <c r="G145" s="8">
        <v>0</v>
      </c>
      <c r="H145" s="8">
        <v>130</v>
      </c>
      <c r="I145" s="8">
        <v>4</v>
      </c>
      <c r="J145" s="8">
        <v>1</v>
      </c>
      <c r="K145" s="8" t="b">
        <v>1</v>
      </c>
      <c r="L145" s="8" t="b">
        <v>0</v>
      </c>
      <c r="M145" s="8" t="b">
        <v>0</v>
      </c>
      <c r="N145" s="8" t="b">
        <v>0</v>
      </c>
      <c r="O145" s="8" t="b">
        <v>0</v>
      </c>
      <c r="P145" s="8" t="b">
        <v>0</v>
      </c>
      <c r="Q145" s="8">
        <v>134</v>
      </c>
      <c r="R145" s="8"/>
      <c r="S145" s="19">
        <v>134</v>
      </c>
      <c r="T145" s="91"/>
      <c r="U145" s="8" t="s">
        <v>557</v>
      </c>
      <c r="V145" s="17">
        <v>6</v>
      </c>
      <c r="W145" s="17">
        <v>6</v>
      </c>
      <c r="X145" s="17">
        <v>135</v>
      </c>
      <c r="Y145" s="26">
        <v>0.65151515151515149</v>
      </c>
      <c r="Z145" s="12" t="s">
        <v>455</v>
      </c>
      <c r="AA145" s="12" t="s">
        <v>451</v>
      </c>
      <c r="AB145" s="12" t="s">
        <v>456</v>
      </c>
      <c r="AC145" s="85">
        <v>1321965776</v>
      </c>
      <c r="AD145" s="85" t="b">
        <v>1</v>
      </c>
      <c r="AE145" s="8"/>
      <c r="AF145" s="8" t="b">
        <v>1</v>
      </c>
      <c r="AG145" s="10" t="b">
        <v>0</v>
      </c>
      <c r="AH145" s="11"/>
      <c r="AI145" s="86" t="b">
        <v>0</v>
      </c>
      <c r="AJ145" s="17">
        <v>128</v>
      </c>
      <c r="AK145" s="11" t="s">
        <v>337</v>
      </c>
      <c r="AL145" s="87" t="b">
        <v>1</v>
      </c>
      <c r="AM145" s="87" t="b">
        <v>0</v>
      </c>
      <c r="AN145" s="11" t="s">
        <v>338</v>
      </c>
      <c r="AO145" s="11" t="s">
        <v>348</v>
      </c>
      <c r="AP145" s="11" t="s">
        <v>341</v>
      </c>
      <c r="AQ145" s="11" t="s">
        <v>339</v>
      </c>
      <c r="AR145" s="11" t="s">
        <v>347</v>
      </c>
      <c r="AS145" s="11" t="s">
        <v>350</v>
      </c>
      <c r="AT145" s="11" t="s">
        <v>337</v>
      </c>
      <c r="AU145" s="11" t="s">
        <v>343</v>
      </c>
      <c r="AV145" s="18" t="s">
        <v>340</v>
      </c>
    </row>
    <row r="146" spans="1:48" x14ac:dyDescent="0.35">
      <c r="A146" s="8">
        <v>123</v>
      </c>
      <c r="B146" s="8" t="b">
        <v>1</v>
      </c>
      <c r="C146" s="8" t="b">
        <v>0</v>
      </c>
      <c r="D146" s="8" t="b">
        <v>1</v>
      </c>
      <c r="E146" s="8" t="b">
        <v>0</v>
      </c>
      <c r="F146" s="8" t="b">
        <v>1</v>
      </c>
      <c r="G146" s="8">
        <v>0</v>
      </c>
      <c r="H146" s="8">
        <v>154</v>
      </c>
      <c r="I146" s="8">
        <v>-20</v>
      </c>
      <c r="J146" s="8">
        <v>2</v>
      </c>
      <c r="K146" s="8" t="b">
        <v>1</v>
      </c>
      <c r="L146" s="8" t="b">
        <v>0</v>
      </c>
      <c r="M146" s="8" t="b">
        <v>0</v>
      </c>
      <c r="N146" s="8" t="b">
        <v>0</v>
      </c>
      <c r="O146" s="8" t="b">
        <v>0</v>
      </c>
      <c r="P146" s="8" t="b">
        <v>0</v>
      </c>
      <c r="Q146" s="8">
        <v>135</v>
      </c>
      <c r="R146" s="8"/>
      <c r="S146" s="19">
        <v>134</v>
      </c>
      <c r="T146" s="91" t="s">
        <v>435</v>
      </c>
      <c r="U146" s="8" t="s">
        <v>558</v>
      </c>
      <c r="V146" s="17">
        <v>7</v>
      </c>
      <c r="W146" s="17">
        <v>7</v>
      </c>
      <c r="X146" s="17">
        <v>135</v>
      </c>
      <c r="Y146" s="26">
        <v>0.64646464646464652</v>
      </c>
      <c r="Z146" s="12" t="s">
        <v>455</v>
      </c>
      <c r="AA146" s="12" t="s">
        <v>451</v>
      </c>
      <c r="AB146" s="12" t="s">
        <v>450</v>
      </c>
      <c r="AC146" s="85">
        <v>925481111</v>
      </c>
      <c r="AD146" s="85" t="b">
        <v>1</v>
      </c>
      <c r="AE146" s="8">
        <v>188</v>
      </c>
      <c r="AF146" s="8" t="b">
        <v>1</v>
      </c>
      <c r="AG146" s="10" t="b">
        <v>0</v>
      </c>
      <c r="AH146" s="11"/>
      <c r="AI146" s="86" t="b">
        <v>0</v>
      </c>
      <c r="AJ146" s="17">
        <v>128</v>
      </c>
      <c r="AK146" s="11" t="s">
        <v>343</v>
      </c>
      <c r="AL146" s="87" t="b">
        <v>1</v>
      </c>
      <c r="AM146" s="87" t="b">
        <v>0</v>
      </c>
      <c r="AN146" s="11" t="s">
        <v>338</v>
      </c>
      <c r="AO146" s="11" t="s">
        <v>348</v>
      </c>
      <c r="AP146" s="11" t="s">
        <v>341</v>
      </c>
      <c r="AQ146" s="11" t="s">
        <v>339</v>
      </c>
      <c r="AR146" s="11" t="s">
        <v>347</v>
      </c>
      <c r="AS146" s="11" t="s">
        <v>350</v>
      </c>
      <c r="AT146" s="11" t="s">
        <v>352</v>
      </c>
      <c r="AU146" s="11" t="s">
        <v>343</v>
      </c>
      <c r="AV146" s="18" t="s">
        <v>340</v>
      </c>
    </row>
    <row r="147" spans="1:48" x14ac:dyDescent="0.35">
      <c r="A147" s="8">
        <v>287</v>
      </c>
      <c r="B147" s="8" t="b">
        <v>1</v>
      </c>
      <c r="C147" s="8" t="b">
        <v>0</v>
      </c>
      <c r="D147" s="8" t="b">
        <v>1</v>
      </c>
      <c r="E147" s="8" t="b">
        <v>0</v>
      </c>
      <c r="F147" s="8" t="b">
        <v>1</v>
      </c>
      <c r="G147" s="8">
        <v>0</v>
      </c>
      <c r="H147" s="8">
        <v>151</v>
      </c>
      <c r="I147" s="8">
        <v>-17</v>
      </c>
      <c r="J147" s="8">
        <v>3</v>
      </c>
      <c r="K147" s="8" t="b">
        <v>1</v>
      </c>
      <c r="L147" s="8" t="b">
        <v>0</v>
      </c>
      <c r="M147" s="8" t="b">
        <v>0</v>
      </c>
      <c r="N147" s="8" t="b">
        <v>0</v>
      </c>
      <c r="O147" s="8" t="b">
        <v>0</v>
      </c>
      <c r="P147" s="8" t="b">
        <v>0</v>
      </c>
      <c r="Q147" s="8">
        <v>136</v>
      </c>
      <c r="R147" s="8"/>
      <c r="S147" s="19">
        <v>134</v>
      </c>
      <c r="T147" s="91" t="s">
        <v>559</v>
      </c>
      <c r="U147" s="8" t="s">
        <v>560</v>
      </c>
      <c r="V147" s="17">
        <v>6</v>
      </c>
      <c r="W147" s="17">
        <v>6</v>
      </c>
      <c r="X147" s="17">
        <v>135</v>
      </c>
      <c r="Y147" s="26">
        <v>0.65151515151515149</v>
      </c>
      <c r="Z147" s="12" t="s">
        <v>455</v>
      </c>
      <c r="AA147" s="12" t="s">
        <v>451</v>
      </c>
      <c r="AB147" s="12" t="s">
        <v>450</v>
      </c>
      <c r="AC147" s="85">
        <v>449567815</v>
      </c>
      <c r="AD147" s="85" t="b">
        <v>1</v>
      </c>
      <c r="AE147" s="8"/>
      <c r="AF147" s="8" t="b">
        <v>1</v>
      </c>
      <c r="AG147" s="10" t="b">
        <v>0</v>
      </c>
      <c r="AH147" s="11"/>
      <c r="AI147" s="86" t="b">
        <v>0</v>
      </c>
      <c r="AJ147" s="17">
        <v>128</v>
      </c>
      <c r="AK147" s="11" t="s">
        <v>343</v>
      </c>
      <c r="AL147" s="87" t="b">
        <v>1</v>
      </c>
      <c r="AM147" s="87" t="b">
        <v>0</v>
      </c>
      <c r="AN147" s="11" t="s">
        <v>338</v>
      </c>
      <c r="AO147" s="11" t="s">
        <v>345</v>
      </c>
      <c r="AP147" s="11" t="s">
        <v>341</v>
      </c>
      <c r="AQ147" s="11" t="s">
        <v>339</v>
      </c>
      <c r="AR147" s="11" t="s">
        <v>347</v>
      </c>
      <c r="AS147" s="11" t="s">
        <v>350</v>
      </c>
      <c r="AT147" s="11" t="s">
        <v>352</v>
      </c>
      <c r="AU147" s="11" t="s">
        <v>343</v>
      </c>
      <c r="AV147" s="18" t="s">
        <v>340</v>
      </c>
    </row>
    <row r="148" spans="1:48" x14ac:dyDescent="0.35">
      <c r="A148" s="8">
        <v>75</v>
      </c>
      <c r="B148" s="8" t="b">
        <v>1</v>
      </c>
      <c r="C148" s="8" t="b">
        <v>0</v>
      </c>
      <c r="D148" s="8" t="b">
        <v>1</v>
      </c>
      <c r="E148" s="8" t="b">
        <v>1</v>
      </c>
      <c r="F148" s="8" t="b">
        <v>0</v>
      </c>
      <c r="G148" s="8">
        <v>0</v>
      </c>
      <c r="H148" s="8">
        <v>125</v>
      </c>
      <c r="I148" s="8">
        <v>9</v>
      </c>
      <c r="J148" s="8">
        <v>4</v>
      </c>
      <c r="K148" s="8" t="b">
        <v>1</v>
      </c>
      <c r="L148" s="8" t="b">
        <v>0</v>
      </c>
      <c r="M148" s="8" t="b">
        <v>0</v>
      </c>
      <c r="N148" s="8" t="b">
        <v>0</v>
      </c>
      <c r="O148" s="8" t="b">
        <v>0</v>
      </c>
      <c r="P148" s="8" t="b">
        <v>0</v>
      </c>
      <c r="Q148" s="8">
        <v>137</v>
      </c>
      <c r="R148" s="8"/>
      <c r="S148" s="19">
        <v>134</v>
      </c>
      <c r="T148" s="91"/>
      <c r="U148" s="8" t="s">
        <v>561</v>
      </c>
      <c r="V148" s="17">
        <v>5</v>
      </c>
      <c r="W148" s="17">
        <v>5</v>
      </c>
      <c r="X148" s="17">
        <v>135</v>
      </c>
      <c r="Y148" s="26">
        <v>0.65656565656565657</v>
      </c>
      <c r="Z148" s="12" t="s">
        <v>455</v>
      </c>
      <c r="AA148" s="12" t="s">
        <v>451</v>
      </c>
      <c r="AB148" s="12" t="s">
        <v>456</v>
      </c>
      <c r="AC148" s="85">
        <v>137775127</v>
      </c>
      <c r="AD148" s="85" t="b">
        <v>0</v>
      </c>
      <c r="AE148" s="8"/>
      <c r="AF148" s="8" t="b">
        <v>1</v>
      </c>
      <c r="AG148" s="10" t="b">
        <v>0</v>
      </c>
      <c r="AH148" s="11"/>
      <c r="AI148" s="86" t="b">
        <v>0</v>
      </c>
      <c r="AJ148" s="17">
        <v>121</v>
      </c>
      <c r="AK148" s="11" t="s">
        <v>342</v>
      </c>
      <c r="AL148" s="87" t="b">
        <v>1</v>
      </c>
      <c r="AM148" s="87" t="b">
        <v>0</v>
      </c>
      <c r="AN148" s="11" t="s">
        <v>335</v>
      </c>
      <c r="AO148" s="11" t="s">
        <v>348</v>
      </c>
      <c r="AP148" s="11" t="s">
        <v>341</v>
      </c>
      <c r="AQ148" s="11" t="s">
        <v>339</v>
      </c>
      <c r="AR148" s="11" t="s">
        <v>342</v>
      </c>
      <c r="AS148" s="11" t="s">
        <v>336</v>
      </c>
      <c r="AT148" s="11" t="s">
        <v>352</v>
      </c>
      <c r="AU148" s="11" t="s">
        <v>343</v>
      </c>
      <c r="AV148" s="18" t="s">
        <v>340</v>
      </c>
    </row>
    <row r="149" spans="1:48" x14ac:dyDescent="0.35">
      <c r="A149" s="8">
        <v>62</v>
      </c>
      <c r="B149" s="8" t="b">
        <v>1</v>
      </c>
      <c r="C149" s="8" t="b">
        <v>0</v>
      </c>
      <c r="D149" s="8" t="b">
        <v>1</v>
      </c>
      <c r="E149" s="8" t="b">
        <v>1</v>
      </c>
      <c r="F149" s="8" t="b">
        <v>0</v>
      </c>
      <c r="G149" s="8">
        <v>0</v>
      </c>
      <c r="H149" s="8">
        <v>134</v>
      </c>
      <c r="I149" s="8">
        <v>4</v>
      </c>
      <c r="J149" s="8">
        <v>1</v>
      </c>
      <c r="K149" s="8" t="b">
        <v>0</v>
      </c>
      <c r="L149" s="8" t="b">
        <v>0</v>
      </c>
      <c r="M149" s="8" t="b">
        <v>0</v>
      </c>
      <c r="N149" s="8" t="b">
        <v>0</v>
      </c>
      <c r="O149" s="8" t="b">
        <v>0</v>
      </c>
      <c r="P149" s="8" t="b">
        <v>0</v>
      </c>
      <c r="Q149" s="8">
        <v>138</v>
      </c>
      <c r="R149" s="8"/>
      <c r="S149" s="19">
        <v>138</v>
      </c>
      <c r="T149" s="91"/>
      <c r="U149" s="8" t="s">
        <v>562</v>
      </c>
      <c r="V149" s="17">
        <v>6</v>
      </c>
      <c r="W149" s="17">
        <v>5</v>
      </c>
      <c r="X149" s="17">
        <v>134</v>
      </c>
      <c r="Y149" s="26">
        <v>0.65151515151515149</v>
      </c>
      <c r="Z149" s="12" t="s">
        <v>450</v>
      </c>
      <c r="AA149" s="12" t="s">
        <v>451</v>
      </c>
      <c r="AB149" s="12" t="s">
        <v>450</v>
      </c>
      <c r="AC149" s="85">
        <v>1800548748</v>
      </c>
      <c r="AD149" s="85" t="b">
        <v>1</v>
      </c>
      <c r="AE149" s="8"/>
      <c r="AF149" s="8" t="b">
        <v>1</v>
      </c>
      <c r="AG149" s="10" t="b">
        <v>0</v>
      </c>
      <c r="AH149" s="11"/>
      <c r="AI149" s="86" t="b">
        <v>0</v>
      </c>
      <c r="AJ149" s="17">
        <v>136</v>
      </c>
      <c r="AK149" s="11" t="s">
        <v>341</v>
      </c>
      <c r="AL149" s="87" t="b">
        <v>0</v>
      </c>
      <c r="AM149" s="87" t="b">
        <v>1</v>
      </c>
      <c r="AN149" s="11" t="s">
        <v>338</v>
      </c>
      <c r="AO149" s="11" t="s">
        <v>348</v>
      </c>
      <c r="AP149" s="11" t="s">
        <v>349</v>
      </c>
      <c r="AQ149" s="11" t="s">
        <v>339</v>
      </c>
      <c r="AR149" s="11" t="s">
        <v>342</v>
      </c>
      <c r="AS149" s="11" t="s">
        <v>350</v>
      </c>
      <c r="AT149" s="11" t="s">
        <v>352</v>
      </c>
      <c r="AU149" s="11" t="s">
        <v>343</v>
      </c>
      <c r="AV149" s="18" t="s">
        <v>340</v>
      </c>
    </row>
    <row r="150" spans="1:48" x14ac:dyDescent="0.35">
      <c r="A150" s="8">
        <v>3215</v>
      </c>
      <c r="B150" s="8" t="b">
        <v>1</v>
      </c>
      <c r="C150" s="8" t="b">
        <v>0</v>
      </c>
      <c r="D150" s="8" t="b">
        <v>1</v>
      </c>
      <c r="E150" s="8" t="b">
        <v>1</v>
      </c>
      <c r="F150" s="8" t="b">
        <v>0</v>
      </c>
      <c r="G150" s="8">
        <v>0</v>
      </c>
      <c r="H150" s="8">
        <v>130</v>
      </c>
      <c r="I150" s="8">
        <v>8</v>
      </c>
      <c r="J150" s="8">
        <v>2</v>
      </c>
      <c r="K150" s="8" t="b">
        <v>0</v>
      </c>
      <c r="L150" s="8" t="b">
        <v>0</v>
      </c>
      <c r="M150" s="8" t="b">
        <v>0</v>
      </c>
      <c r="N150" s="8" t="b">
        <v>0</v>
      </c>
      <c r="O150" s="8" t="b">
        <v>0</v>
      </c>
      <c r="P150" s="8" t="b">
        <v>0</v>
      </c>
      <c r="Q150" s="8">
        <v>139</v>
      </c>
      <c r="R150" s="8"/>
      <c r="S150" s="19">
        <v>138</v>
      </c>
      <c r="T150" s="91"/>
      <c r="U150" s="8" t="s">
        <v>563</v>
      </c>
      <c r="V150" s="17">
        <v>5</v>
      </c>
      <c r="W150" s="17">
        <v>6</v>
      </c>
      <c r="X150" s="17">
        <v>134</v>
      </c>
      <c r="Y150" s="26">
        <v>0.64646464646464652</v>
      </c>
      <c r="Z150" s="12" t="s">
        <v>455</v>
      </c>
      <c r="AA150" s="12" t="s">
        <v>460</v>
      </c>
      <c r="AB150" s="12" t="s">
        <v>453</v>
      </c>
      <c r="AC150" s="85">
        <v>933073506</v>
      </c>
      <c r="AD150" s="85" t="b">
        <v>1</v>
      </c>
      <c r="AE150" s="8"/>
      <c r="AF150" s="8" t="b">
        <v>1</v>
      </c>
      <c r="AG150" s="10" t="b">
        <v>0</v>
      </c>
      <c r="AH150" s="11"/>
      <c r="AI150" s="86" t="b">
        <v>0</v>
      </c>
      <c r="AJ150" s="17">
        <v>130</v>
      </c>
      <c r="AK150" s="11" t="s">
        <v>346</v>
      </c>
      <c r="AL150" s="87" t="b">
        <v>1</v>
      </c>
      <c r="AM150" s="87" t="b">
        <v>0</v>
      </c>
      <c r="AN150" s="11" t="s">
        <v>335</v>
      </c>
      <c r="AO150" s="11" t="s">
        <v>348</v>
      </c>
      <c r="AP150" s="11" t="s">
        <v>341</v>
      </c>
      <c r="AQ150" s="11" t="s">
        <v>339</v>
      </c>
      <c r="AR150" s="11" t="s">
        <v>342</v>
      </c>
      <c r="AS150" s="11" t="s">
        <v>336</v>
      </c>
      <c r="AT150" s="11" t="s">
        <v>352</v>
      </c>
      <c r="AU150" s="11" t="s">
        <v>346</v>
      </c>
      <c r="AV150" s="18" t="s">
        <v>340</v>
      </c>
    </row>
    <row r="151" spans="1:48" x14ac:dyDescent="0.35">
      <c r="A151" s="8">
        <v>3195</v>
      </c>
      <c r="B151" s="8" t="b">
        <v>1</v>
      </c>
      <c r="C151" s="8" t="b">
        <v>0</v>
      </c>
      <c r="D151" s="8" t="b">
        <v>1</v>
      </c>
      <c r="E151" s="8" t="b">
        <v>0</v>
      </c>
      <c r="F151" s="8" t="b">
        <v>0</v>
      </c>
      <c r="G151" s="8">
        <v>0</v>
      </c>
      <c r="H151" s="8">
        <v>139</v>
      </c>
      <c r="I151" s="8">
        <v>1</v>
      </c>
      <c r="J151" s="8">
        <v>1</v>
      </c>
      <c r="K151" s="8" t="b">
        <v>1</v>
      </c>
      <c r="L151" s="8" t="b">
        <v>0</v>
      </c>
      <c r="M151" s="8" t="b">
        <v>0</v>
      </c>
      <c r="N151" s="8" t="b">
        <v>0</v>
      </c>
      <c r="O151" s="8" t="b">
        <v>0</v>
      </c>
      <c r="P151" s="8" t="b">
        <v>0</v>
      </c>
      <c r="Q151" s="8">
        <v>140</v>
      </c>
      <c r="R151" s="8"/>
      <c r="S151" s="19">
        <v>140</v>
      </c>
      <c r="T151" s="91"/>
      <c r="U151" s="8" t="s">
        <v>564</v>
      </c>
      <c r="V151" s="17">
        <v>7</v>
      </c>
      <c r="W151" s="17">
        <v>0</v>
      </c>
      <c r="X151" s="17">
        <v>133</v>
      </c>
      <c r="Y151" s="26">
        <v>0.67171717171717171</v>
      </c>
      <c r="Z151" s="12" t="s">
        <v>450</v>
      </c>
      <c r="AA151" s="12" t="s">
        <v>460</v>
      </c>
      <c r="AB151" s="12" t="s">
        <v>453</v>
      </c>
      <c r="AC151" s="85">
        <v>2024950546</v>
      </c>
      <c r="AD151" s="85" t="b">
        <v>0</v>
      </c>
      <c r="AE151" s="8"/>
      <c r="AF151" s="8" t="b">
        <v>1</v>
      </c>
      <c r="AG151" s="10" t="b">
        <v>0</v>
      </c>
      <c r="AH151" s="11"/>
      <c r="AI151" s="86" t="b">
        <v>0</v>
      </c>
      <c r="AJ151" s="17">
        <v>132</v>
      </c>
      <c r="AK151" s="11" t="s">
        <v>350</v>
      </c>
      <c r="AL151" s="87" t="b">
        <v>1</v>
      </c>
      <c r="AM151" s="87" t="b">
        <v>1</v>
      </c>
      <c r="AN151" s="11" t="s">
        <v>338</v>
      </c>
      <c r="AO151" s="11" t="s">
        <v>348</v>
      </c>
      <c r="AP151" s="11" t="s">
        <v>341</v>
      </c>
      <c r="AQ151" s="11" t="s">
        <v>339</v>
      </c>
      <c r="AR151" s="11" t="s">
        <v>342</v>
      </c>
      <c r="AS151" s="11" t="s">
        <v>350</v>
      </c>
      <c r="AT151" s="11" t="s">
        <v>352</v>
      </c>
      <c r="AU151" s="11" t="s">
        <v>346</v>
      </c>
      <c r="AV151" s="18" t="s">
        <v>340</v>
      </c>
    </row>
    <row r="152" spans="1:48" s="9" customFormat="1" x14ac:dyDescent="0.35">
      <c r="A152" s="8">
        <v>77</v>
      </c>
      <c r="B152" s="8" t="b">
        <v>1</v>
      </c>
      <c r="C152" s="8" t="b">
        <v>0</v>
      </c>
      <c r="D152" s="8" t="b">
        <v>1</v>
      </c>
      <c r="E152" s="8" t="b">
        <v>1</v>
      </c>
      <c r="F152" s="8" t="b">
        <v>0</v>
      </c>
      <c r="G152" s="8">
        <v>0</v>
      </c>
      <c r="H152" s="8">
        <v>136</v>
      </c>
      <c r="I152" s="8">
        <v>4</v>
      </c>
      <c r="J152" s="8">
        <v>2</v>
      </c>
      <c r="K152" s="8" t="b">
        <v>1</v>
      </c>
      <c r="L152" s="8" t="b">
        <v>0</v>
      </c>
      <c r="M152" s="8" t="b">
        <v>0</v>
      </c>
      <c r="N152" s="8" t="b">
        <v>0</v>
      </c>
      <c r="O152" s="8" t="b">
        <v>0</v>
      </c>
      <c r="P152" s="8" t="b">
        <v>0</v>
      </c>
      <c r="Q152" s="8">
        <v>141</v>
      </c>
      <c r="R152" s="8"/>
      <c r="S152" s="19">
        <v>140</v>
      </c>
      <c r="T152" s="91"/>
      <c r="U152" s="8" t="s">
        <v>565</v>
      </c>
      <c r="V152" s="17">
        <v>6</v>
      </c>
      <c r="W152" s="17">
        <v>5</v>
      </c>
      <c r="X152" s="17">
        <v>133</v>
      </c>
      <c r="Y152" s="26">
        <v>0.64646464646464652</v>
      </c>
      <c r="Z152" s="12" t="s">
        <v>450</v>
      </c>
      <c r="AA152" s="12" t="s">
        <v>451</v>
      </c>
      <c r="AB152" s="12" t="s">
        <v>453</v>
      </c>
      <c r="AC152" s="85">
        <v>1978384941</v>
      </c>
      <c r="AD152" s="85" t="b">
        <v>1</v>
      </c>
      <c r="AE152" s="8"/>
      <c r="AF152" s="8" t="b">
        <v>1</v>
      </c>
      <c r="AG152" s="10" t="b">
        <v>0</v>
      </c>
      <c r="AH152" s="11"/>
      <c r="AI152" s="86" t="b">
        <v>0</v>
      </c>
      <c r="AJ152" s="17">
        <v>124</v>
      </c>
      <c r="AK152" s="11" t="s">
        <v>342</v>
      </c>
      <c r="AL152" s="87" t="b">
        <v>1</v>
      </c>
      <c r="AM152" s="87" t="b">
        <v>0</v>
      </c>
      <c r="AN152" s="11" t="s">
        <v>338</v>
      </c>
      <c r="AO152" s="11" t="s">
        <v>348</v>
      </c>
      <c r="AP152" s="11" t="s">
        <v>341</v>
      </c>
      <c r="AQ152" s="11" t="s">
        <v>339</v>
      </c>
      <c r="AR152" s="11" t="s">
        <v>342</v>
      </c>
      <c r="AS152" s="11" t="s">
        <v>336</v>
      </c>
      <c r="AT152" s="11" t="s">
        <v>352</v>
      </c>
      <c r="AU152" s="11" t="s">
        <v>346</v>
      </c>
      <c r="AV152" s="18" t="s">
        <v>340</v>
      </c>
    </row>
    <row r="153" spans="1:48" x14ac:dyDescent="0.35">
      <c r="A153" s="8">
        <v>93</v>
      </c>
      <c r="B153" s="8" t="b">
        <v>1</v>
      </c>
      <c r="C153" s="8" t="b">
        <v>0</v>
      </c>
      <c r="D153" s="8" t="b">
        <v>1</v>
      </c>
      <c r="E153" s="8" t="b">
        <v>0</v>
      </c>
      <c r="F153" s="8" t="b">
        <v>0</v>
      </c>
      <c r="G153" s="8">
        <v>0</v>
      </c>
      <c r="H153" s="8">
        <v>139</v>
      </c>
      <c r="I153" s="8">
        <v>1</v>
      </c>
      <c r="J153" s="8">
        <v>3</v>
      </c>
      <c r="K153" s="8" t="b">
        <v>1</v>
      </c>
      <c r="L153" s="8" t="b">
        <v>0</v>
      </c>
      <c r="M153" s="8" t="b">
        <v>0</v>
      </c>
      <c r="N153" s="8" t="b">
        <v>0</v>
      </c>
      <c r="O153" s="8" t="b">
        <v>0</v>
      </c>
      <c r="P153" s="8" t="b">
        <v>0</v>
      </c>
      <c r="Q153" s="8">
        <v>142</v>
      </c>
      <c r="R153" s="8"/>
      <c r="S153" s="19">
        <v>140</v>
      </c>
      <c r="T153" s="91"/>
      <c r="U153" s="8" t="s">
        <v>566</v>
      </c>
      <c r="V153" s="17">
        <v>7</v>
      </c>
      <c r="W153" s="17">
        <v>0</v>
      </c>
      <c r="X153" s="17">
        <v>133</v>
      </c>
      <c r="Y153" s="26">
        <v>0.67171717171717171</v>
      </c>
      <c r="Z153" s="12" t="s">
        <v>455</v>
      </c>
      <c r="AA153" s="12" t="s">
        <v>451</v>
      </c>
      <c r="AB153" s="12" t="s">
        <v>450</v>
      </c>
      <c r="AC153" s="85">
        <v>1530752851</v>
      </c>
      <c r="AD153" s="85" t="b">
        <v>1</v>
      </c>
      <c r="AE153" s="8">
        <v>167</v>
      </c>
      <c r="AF153" s="8" t="b">
        <v>1</v>
      </c>
      <c r="AG153" s="10" t="b">
        <v>0</v>
      </c>
      <c r="AH153" s="11"/>
      <c r="AI153" s="86" t="b">
        <v>0</v>
      </c>
      <c r="AJ153" s="17">
        <v>133</v>
      </c>
      <c r="AK153" s="11" t="s">
        <v>348</v>
      </c>
      <c r="AL153" s="87" t="b">
        <v>1</v>
      </c>
      <c r="AM153" s="87" t="b">
        <v>1</v>
      </c>
      <c r="AN153" s="11" t="s">
        <v>338</v>
      </c>
      <c r="AO153" s="11" t="s">
        <v>348</v>
      </c>
      <c r="AP153" s="11" t="s">
        <v>341</v>
      </c>
      <c r="AQ153" s="11" t="s">
        <v>339</v>
      </c>
      <c r="AR153" s="11" t="s">
        <v>347</v>
      </c>
      <c r="AS153" s="11" t="s">
        <v>350</v>
      </c>
      <c r="AT153" s="11" t="s">
        <v>352</v>
      </c>
      <c r="AU153" s="11" t="s">
        <v>343</v>
      </c>
      <c r="AV153" s="18" t="s">
        <v>340</v>
      </c>
    </row>
    <row r="154" spans="1:48" x14ac:dyDescent="0.35">
      <c r="A154" s="8">
        <v>3186</v>
      </c>
      <c r="B154" s="8" t="b">
        <v>1</v>
      </c>
      <c r="C154" s="8" t="b">
        <v>0</v>
      </c>
      <c r="D154" s="8" t="b">
        <v>1</v>
      </c>
      <c r="E154" s="8" t="b">
        <v>1</v>
      </c>
      <c r="F154" s="8" t="b">
        <v>0</v>
      </c>
      <c r="G154" s="8">
        <v>0</v>
      </c>
      <c r="H154" s="8">
        <v>134</v>
      </c>
      <c r="I154" s="8">
        <v>6</v>
      </c>
      <c r="J154" s="8">
        <v>4</v>
      </c>
      <c r="K154" s="8" t="b">
        <v>1</v>
      </c>
      <c r="L154" s="8" t="b">
        <v>0</v>
      </c>
      <c r="M154" s="8" t="b">
        <v>0</v>
      </c>
      <c r="N154" s="8" t="b">
        <v>0</v>
      </c>
      <c r="O154" s="8" t="b">
        <v>0</v>
      </c>
      <c r="P154" s="8" t="b">
        <v>0</v>
      </c>
      <c r="Q154" s="8">
        <v>143</v>
      </c>
      <c r="R154" s="8"/>
      <c r="S154" s="19">
        <v>140</v>
      </c>
      <c r="T154" s="91"/>
      <c r="U154" s="8" t="s">
        <v>567</v>
      </c>
      <c r="V154" s="17">
        <v>5</v>
      </c>
      <c r="W154" s="17">
        <v>7</v>
      </c>
      <c r="X154" s="17">
        <v>133</v>
      </c>
      <c r="Y154" s="26">
        <v>0.63636363636363635</v>
      </c>
      <c r="Z154" s="12" t="s">
        <v>455</v>
      </c>
      <c r="AA154" s="12" t="s">
        <v>460</v>
      </c>
      <c r="AB154" s="12" t="s">
        <v>453</v>
      </c>
      <c r="AC154" s="85">
        <v>1526860946</v>
      </c>
      <c r="AD154" s="85" t="b">
        <v>1</v>
      </c>
      <c r="AE154" s="8"/>
      <c r="AF154" s="8" t="b">
        <v>1</v>
      </c>
      <c r="AG154" s="10" t="b">
        <v>0</v>
      </c>
      <c r="AH154" s="11"/>
      <c r="AI154" s="86" t="b">
        <v>0</v>
      </c>
      <c r="AJ154" s="17">
        <v>133</v>
      </c>
      <c r="AK154" s="11" t="s">
        <v>344</v>
      </c>
      <c r="AL154" s="87" t="b">
        <v>0</v>
      </c>
      <c r="AM154" s="87" t="b">
        <v>0</v>
      </c>
      <c r="AN154" s="11" t="s">
        <v>338</v>
      </c>
      <c r="AO154" s="11" t="s">
        <v>348</v>
      </c>
      <c r="AP154" s="11" t="s">
        <v>341</v>
      </c>
      <c r="AQ154" s="11" t="s">
        <v>351</v>
      </c>
      <c r="AR154" s="11" t="s">
        <v>347</v>
      </c>
      <c r="AS154" s="11" t="s">
        <v>336</v>
      </c>
      <c r="AT154" s="11" t="s">
        <v>352</v>
      </c>
      <c r="AU154" s="11" t="s">
        <v>343</v>
      </c>
      <c r="AV154" s="18" t="s">
        <v>340</v>
      </c>
    </row>
    <row r="155" spans="1:48" x14ac:dyDescent="0.35">
      <c r="A155" s="8">
        <v>3197</v>
      </c>
      <c r="B155" s="8" t="b">
        <v>1</v>
      </c>
      <c r="C155" s="8" t="b">
        <v>0</v>
      </c>
      <c r="D155" s="8" t="b">
        <v>1</v>
      </c>
      <c r="E155" s="8" t="b">
        <v>0</v>
      </c>
      <c r="F155" s="8" t="b">
        <v>0</v>
      </c>
      <c r="G155" s="8">
        <v>0</v>
      </c>
      <c r="H155" s="8">
        <v>136</v>
      </c>
      <c r="I155" s="8">
        <v>4</v>
      </c>
      <c r="J155" s="8">
        <v>5</v>
      </c>
      <c r="K155" s="8" t="b">
        <v>1</v>
      </c>
      <c r="L155" s="8" t="b">
        <v>0</v>
      </c>
      <c r="M155" s="8" t="b">
        <v>0</v>
      </c>
      <c r="N155" s="8" t="b">
        <v>0</v>
      </c>
      <c r="O155" s="8" t="b">
        <v>0</v>
      </c>
      <c r="P155" s="8" t="b">
        <v>0</v>
      </c>
      <c r="Q155" s="8">
        <v>144</v>
      </c>
      <c r="R155" s="8"/>
      <c r="S155" s="19">
        <v>140</v>
      </c>
      <c r="T155" s="91"/>
      <c r="U155" s="8" t="s">
        <v>568</v>
      </c>
      <c r="V155" s="17">
        <v>6</v>
      </c>
      <c r="W155" s="17">
        <v>0</v>
      </c>
      <c r="X155" s="17">
        <v>133</v>
      </c>
      <c r="Y155" s="26">
        <v>0.67171717171717171</v>
      </c>
      <c r="Z155" s="12" t="s">
        <v>450</v>
      </c>
      <c r="AA155" s="12" t="s">
        <v>451</v>
      </c>
      <c r="AB155" s="12" t="s">
        <v>453</v>
      </c>
      <c r="AC155" s="85">
        <v>891242786</v>
      </c>
      <c r="AD155" s="85" t="b">
        <v>0</v>
      </c>
      <c r="AE155" s="8"/>
      <c r="AF155" s="8" t="b">
        <v>1</v>
      </c>
      <c r="AG155" s="10" t="b">
        <v>0</v>
      </c>
      <c r="AH155" s="11"/>
      <c r="AI155" s="86" t="b">
        <v>0</v>
      </c>
      <c r="AJ155" s="17">
        <v>134</v>
      </c>
      <c r="AK155" s="11" t="s">
        <v>343</v>
      </c>
      <c r="AL155" s="87" t="b">
        <v>0</v>
      </c>
      <c r="AM155" s="87" t="b">
        <v>0</v>
      </c>
      <c r="AN155" s="11" t="s">
        <v>338</v>
      </c>
      <c r="AO155" s="11" t="s">
        <v>348</v>
      </c>
      <c r="AP155" s="11" t="s">
        <v>341</v>
      </c>
      <c r="AQ155" s="11" t="s">
        <v>339</v>
      </c>
      <c r="AR155" s="11" t="s">
        <v>347</v>
      </c>
      <c r="AS155" s="11" t="s">
        <v>336</v>
      </c>
      <c r="AT155" s="11" t="s">
        <v>352</v>
      </c>
      <c r="AU155" s="11" t="s">
        <v>346</v>
      </c>
      <c r="AV155" s="18" t="s">
        <v>340</v>
      </c>
    </row>
    <row r="156" spans="1:48" x14ac:dyDescent="0.35">
      <c r="A156" s="8">
        <v>3192</v>
      </c>
      <c r="B156" s="8" t="b">
        <v>1</v>
      </c>
      <c r="C156" s="8" t="b">
        <v>0</v>
      </c>
      <c r="D156" s="8" t="b">
        <v>1</v>
      </c>
      <c r="E156" s="8" t="b">
        <v>0</v>
      </c>
      <c r="F156" s="8" t="b">
        <v>1</v>
      </c>
      <c r="G156" s="8">
        <v>0</v>
      </c>
      <c r="H156" s="8">
        <v>156</v>
      </c>
      <c r="I156" s="8">
        <v>-11</v>
      </c>
      <c r="J156" s="8">
        <v>1</v>
      </c>
      <c r="K156" s="8" t="b">
        <v>0</v>
      </c>
      <c r="L156" s="8" t="b">
        <v>0</v>
      </c>
      <c r="M156" s="8" t="b">
        <v>0</v>
      </c>
      <c r="N156" s="8" t="b">
        <v>0</v>
      </c>
      <c r="O156" s="8" t="b">
        <v>0</v>
      </c>
      <c r="P156" s="8" t="b">
        <v>0</v>
      </c>
      <c r="Q156" s="8">
        <v>145</v>
      </c>
      <c r="R156" s="8"/>
      <c r="S156" s="19">
        <v>145</v>
      </c>
      <c r="T156" s="91" t="s">
        <v>559</v>
      </c>
      <c r="U156" s="8" t="s">
        <v>569</v>
      </c>
      <c r="V156" s="17">
        <v>6</v>
      </c>
      <c r="W156" s="17">
        <v>6</v>
      </c>
      <c r="X156" s="17">
        <v>132</v>
      </c>
      <c r="Y156" s="26">
        <v>0.63636363636363635</v>
      </c>
      <c r="Z156" s="12" t="s">
        <v>450</v>
      </c>
      <c r="AA156" s="12" t="s">
        <v>460</v>
      </c>
      <c r="AB156" s="12" t="s">
        <v>453</v>
      </c>
      <c r="AC156" s="85">
        <v>512540931</v>
      </c>
      <c r="AD156" s="85" t="b">
        <v>1</v>
      </c>
      <c r="AE156" s="8"/>
      <c r="AF156" s="8" t="b">
        <v>1</v>
      </c>
      <c r="AG156" s="10" t="b">
        <v>0</v>
      </c>
      <c r="AH156" s="11"/>
      <c r="AI156" s="86" t="b">
        <v>0</v>
      </c>
      <c r="AJ156" s="17">
        <v>128</v>
      </c>
      <c r="AK156" s="11" t="s">
        <v>347</v>
      </c>
      <c r="AL156" s="87" t="b">
        <v>1</v>
      </c>
      <c r="AM156" s="87" t="b">
        <v>0</v>
      </c>
      <c r="AN156" s="11" t="s">
        <v>338</v>
      </c>
      <c r="AO156" s="11" t="s">
        <v>348</v>
      </c>
      <c r="AP156" s="11" t="s">
        <v>349</v>
      </c>
      <c r="AQ156" s="11" t="s">
        <v>339</v>
      </c>
      <c r="AR156" s="11" t="s">
        <v>347</v>
      </c>
      <c r="AS156" s="11" t="s">
        <v>350</v>
      </c>
      <c r="AT156" s="11" t="s">
        <v>352</v>
      </c>
      <c r="AU156" s="11" t="s">
        <v>346</v>
      </c>
      <c r="AV156" s="18" t="s">
        <v>340</v>
      </c>
    </row>
    <row r="157" spans="1:48" x14ac:dyDescent="0.35">
      <c r="A157" s="8">
        <v>140</v>
      </c>
      <c r="B157" s="8" t="b">
        <v>1</v>
      </c>
      <c r="C157" s="8" t="b">
        <v>0</v>
      </c>
      <c r="D157" s="8" t="b">
        <v>1</v>
      </c>
      <c r="E157" s="8" t="b">
        <v>0</v>
      </c>
      <c r="F157" s="8" t="b">
        <v>0</v>
      </c>
      <c r="G157" s="8">
        <v>0</v>
      </c>
      <c r="H157" s="8">
        <v>136</v>
      </c>
      <c r="I157" s="8">
        <v>9</v>
      </c>
      <c r="J157" s="8">
        <v>2</v>
      </c>
      <c r="K157" s="8" t="b">
        <v>0</v>
      </c>
      <c r="L157" s="8" t="b">
        <v>0</v>
      </c>
      <c r="M157" s="8" t="b">
        <v>0</v>
      </c>
      <c r="N157" s="8" t="b">
        <v>0</v>
      </c>
      <c r="O157" s="8" t="b">
        <v>0</v>
      </c>
      <c r="P157" s="8" t="b">
        <v>0</v>
      </c>
      <c r="Q157" s="8">
        <v>146</v>
      </c>
      <c r="R157" s="8"/>
      <c r="S157" s="19">
        <v>145</v>
      </c>
      <c r="T157" s="91"/>
      <c r="U157" s="8" t="s">
        <v>570</v>
      </c>
      <c r="V157" s="17">
        <v>5</v>
      </c>
      <c r="W157" s="17">
        <v>0</v>
      </c>
      <c r="X157" s="17">
        <v>132</v>
      </c>
      <c r="Y157" s="26">
        <v>0.66666666666666663</v>
      </c>
      <c r="Z157" s="12" t="s">
        <v>450</v>
      </c>
      <c r="AA157" s="12" t="s">
        <v>460</v>
      </c>
      <c r="AB157" s="12" t="s">
        <v>450</v>
      </c>
      <c r="AC157" s="85">
        <v>318207072</v>
      </c>
      <c r="AD157" s="85" t="b">
        <v>1</v>
      </c>
      <c r="AE157" s="8"/>
      <c r="AF157" s="8" t="b">
        <v>1</v>
      </c>
      <c r="AG157" s="10" t="b">
        <v>0</v>
      </c>
      <c r="AH157" s="11"/>
      <c r="AI157" s="86" t="b">
        <v>0</v>
      </c>
      <c r="AJ157" s="17">
        <v>127</v>
      </c>
      <c r="AK157" s="11" t="s">
        <v>343</v>
      </c>
      <c r="AL157" s="87" t="b">
        <v>1</v>
      </c>
      <c r="AM157" s="87" t="b">
        <v>0</v>
      </c>
      <c r="AN157" s="11" t="s">
        <v>335</v>
      </c>
      <c r="AO157" s="11" t="s">
        <v>345</v>
      </c>
      <c r="AP157" s="11" t="s">
        <v>341</v>
      </c>
      <c r="AQ157" s="11" t="s">
        <v>339</v>
      </c>
      <c r="AR157" s="11" t="s">
        <v>342</v>
      </c>
      <c r="AS157" s="11" t="s">
        <v>350</v>
      </c>
      <c r="AT157" s="11" t="s">
        <v>352</v>
      </c>
      <c r="AU157" s="11" t="s">
        <v>343</v>
      </c>
      <c r="AV157" s="18" t="s">
        <v>340</v>
      </c>
    </row>
    <row r="158" spans="1:48" x14ac:dyDescent="0.35">
      <c r="A158" s="8">
        <v>121</v>
      </c>
      <c r="B158" s="8" t="b">
        <v>1</v>
      </c>
      <c r="C158" s="8" t="b">
        <v>0</v>
      </c>
      <c r="D158" s="8" t="b">
        <v>1</v>
      </c>
      <c r="E158" s="8" t="b">
        <v>1</v>
      </c>
      <c r="F158" s="8" t="b">
        <v>0</v>
      </c>
      <c r="G158" s="8">
        <v>0</v>
      </c>
      <c r="H158" s="8">
        <v>130</v>
      </c>
      <c r="I158" s="8">
        <v>15</v>
      </c>
      <c r="J158" s="8">
        <v>3</v>
      </c>
      <c r="K158" s="8" t="b">
        <v>0</v>
      </c>
      <c r="L158" s="8" t="b">
        <v>0</v>
      </c>
      <c r="M158" s="8" t="b">
        <v>0</v>
      </c>
      <c r="N158" s="8" t="b">
        <v>0</v>
      </c>
      <c r="O158" s="8" t="b">
        <v>0</v>
      </c>
      <c r="P158" s="8" t="b">
        <v>0</v>
      </c>
      <c r="Q158" s="8">
        <v>147</v>
      </c>
      <c r="R158" s="8"/>
      <c r="S158" s="19">
        <v>145</v>
      </c>
      <c r="T158" s="91" t="s">
        <v>436</v>
      </c>
      <c r="U158" s="8" t="s">
        <v>571</v>
      </c>
      <c r="V158" s="17">
        <v>3</v>
      </c>
      <c r="W158" s="17">
        <v>5</v>
      </c>
      <c r="X158" s="17">
        <v>132</v>
      </c>
      <c r="Y158" s="26">
        <v>0.64141414141414144</v>
      </c>
      <c r="Z158" s="12" t="s">
        <v>455</v>
      </c>
      <c r="AA158" s="12" t="s">
        <v>451</v>
      </c>
      <c r="AB158" s="12" t="s">
        <v>450</v>
      </c>
      <c r="AC158" s="85">
        <v>24853394</v>
      </c>
      <c r="AD158" s="85" t="b">
        <v>1</v>
      </c>
      <c r="AE158" s="8"/>
      <c r="AF158" s="8" t="b">
        <v>1</v>
      </c>
      <c r="AG158" s="10" t="b">
        <v>0</v>
      </c>
      <c r="AH158" s="11"/>
      <c r="AI158" s="86" t="b">
        <v>0</v>
      </c>
      <c r="AJ158" s="17">
        <v>131</v>
      </c>
      <c r="AK158" s="11" t="s">
        <v>349</v>
      </c>
      <c r="AL158" s="87" t="b">
        <v>1</v>
      </c>
      <c r="AM158" s="87" t="b">
        <v>0</v>
      </c>
      <c r="AN158" s="11" t="s">
        <v>335</v>
      </c>
      <c r="AO158" s="11" t="s">
        <v>345</v>
      </c>
      <c r="AP158" s="11" t="s">
        <v>349</v>
      </c>
      <c r="AQ158" s="11" t="s">
        <v>339</v>
      </c>
      <c r="AR158" s="11" t="s">
        <v>342</v>
      </c>
      <c r="AS158" s="11" t="s">
        <v>336</v>
      </c>
      <c r="AT158" s="11" t="s">
        <v>352</v>
      </c>
      <c r="AU158" s="11" t="s">
        <v>343</v>
      </c>
      <c r="AV158" s="18" t="s">
        <v>340</v>
      </c>
    </row>
    <row r="159" spans="1:48" x14ac:dyDescent="0.35">
      <c r="A159" s="8">
        <v>215</v>
      </c>
      <c r="B159" s="8" t="b">
        <v>1</v>
      </c>
      <c r="C159" s="8" t="b">
        <v>0</v>
      </c>
      <c r="D159" s="8" t="b">
        <v>1</v>
      </c>
      <c r="E159" s="8" t="b">
        <v>1</v>
      </c>
      <c r="F159" s="8" t="b">
        <v>0</v>
      </c>
      <c r="G159" s="8">
        <v>0</v>
      </c>
      <c r="H159" s="8">
        <v>145</v>
      </c>
      <c r="I159" s="8">
        <v>3</v>
      </c>
      <c r="J159" s="8">
        <v>1</v>
      </c>
      <c r="K159" s="8" t="b">
        <v>1</v>
      </c>
      <c r="L159" s="8" t="b">
        <v>0</v>
      </c>
      <c r="M159" s="8" t="b">
        <v>0</v>
      </c>
      <c r="N159" s="8" t="b">
        <v>0</v>
      </c>
      <c r="O159" s="8" t="b">
        <v>0</v>
      </c>
      <c r="P159" s="8" t="b">
        <v>0</v>
      </c>
      <c r="Q159" s="8">
        <v>148</v>
      </c>
      <c r="R159" s="8"/>
      <c r="S159" s="19">
        <v>148</v>
      </c>
      <c r="T159" s="91"/>
      <c r="U159" s="8" t="s">
        <v>572</v>
      </c>
      <c r="V159" s="17">
        <v>7</v>
      </c>
      <c r="W159" s="17">
        <v>6</v>
      </c>
      <c r="X159" s="17">
        <v>131</v>
      </c>
      <c r="Y159" s="26">
        <v>0.63131313131313127</v>
      </c>
      <c r="Z159" s="12" t="s">
        <v>455</v>
      </c>
      <c r="AA159" s="12" t="s">
        <v>451</v>
      </c>
      <c r="AB159" s="12" t="s">
        <v>450</v>
      </c>
      <c r="AC159" s="85">
        <v>1218723311</v>
      </c>
      <c r="AD159" s="85" t="b">
        <v>1</v>
      </c>
      <c r="AE159" s="8">
        <v>179</v>
      </c>
      <c r="AF159" s="8" t="b">
        <v>1</v>
      </c>
      <c r="AG159" s="10" t="b">
        <v>0</v>
      </c>
      <c r="AH159" s="11"/>
      <c r="AI159" s="86" t="b">
        <v>0</v>
      </c>
      <c r="AJ159" s="17">
        <v>129</v>
      </c>
      <c r="AK159" s="11" t="s">
        <v>348</v>
      </c>
      <c r="AL159" s="87" t="b">
        <v>1</v>
      </c>
      <c r="AM159" s="87" t="b">
        <v>1</v>
      </c>
      <c r="AN159" s="11" t="s">
        <v>338</v>
      </c>
      <c r="AO159" s="11" t="s">
        <v>348</v>
      </c>
      <c r="AP159" s="11" t="s">
        <v>341</v>
      </c>
      <c r="AQ159" s="11" t="s">
        <v>339</v>
      </c>
      <c r="AR159" s="11" t="s">
        <v>347</v>
      </c>
      <c r="AS159" s="11" t="s">
        <v>350</v>
      </c>
      <c r="AT159" s="11" t="s">
        <v>352</v>
      </c>
      <c r="AU159" s="11" t="s">
        <v>343</v>
      </c>
      <c r="AV159" s="18" t="s">
        <v>340</v>
      </c>
    </row>
    <row r="160" spans="1:48" x14ac:dyDescent="0.35">
      <c r="A160" s="8">
        <v>115</v>
      </c>
      <c r="B160" s="8" t="b">
        <v>1</v>
      </c>
      <c r="C160" s="8" t="b">
        <v>0</v>
      </c>
      <c r="D160" s="8" t="b">
        <v>1</v>
      </c>
      <c r="E160" s="8" t="b">
        <v>0</v>
      </c>
      <c r="F160" s="8" t="b">
        <v>0</v>
      </c>
      <c r="G160" s="8">
        <v>0</v>
      </c>
      <c r="H160" s="8">
        <v>139</v>
      </c>
      <c r="I160" s="8">
        <v>9</v>
      </c>
      <c r="J160" s="8">
        <v>2</v>
      </c>
      <c r="K160" s="8" t="b">
        <v>1</v>
      </c>
      <c r="L160" s="8" t="b">
        <v>0</v>
      </c>
      <c r="M160" s="8" t="b">
        <v>0</v>
      </c>
      <c r="N160" s="8" t="b">
        <v>0</v>
      </c>
      <c r="O160" s="8" t="b">
        <v>0</v>
      </c>
      <c r="P160" s="8" t="b">
        <v>0</v>
      </c>
      <c r="Q160" s="8">
        <v>149</v>
      </c>
      <c r="R160" s="8"/>
      <c r="S160" s="19">
        <v>148</v>
      </c>
      <c r="T160" s="91"/>
      <c r="U160" s="8" t="s">
        <v>573</v>
      </c>
      <c r="V160" s="17">
        <v>5</v>
      </c>
      <c r="W160" s="17">
        <v>0</v>
      </c>
      <c r="X160" s="17">
        <v>131</v>
      </c>
      <c r="Y160" s="26">
        <v>0.66161616161616166</v>
      </c>
      <c r="Z160" s="12" t="s">
        <v>450</v>
      </c>
      <c r="AA160" s="12" t="s">
        <v>460</v>
      </c>
      <c r="AB160" s="12" t="s">
        <v>450</v>
      </c>
      <c r="AC160" s="85">
        <v>648118850</v>
      </c>
      <c r="AD160" s="85" t="b">
        <v>0</v>
      </c>
      <c r="AE160" s="8"/>
      <c r="AF160" s="8" t="b">
        <v>1</v>
      </c>
      <c r="AG160" s="10" t="b">
        <v>0</v>
      </c>
      <c r="AH160" s="11"/>
      <c r="AI160" s="86" t="b">
        <v>0</v>
      </c>
      <c r="AJ160" s="17">
        <v>126</v>
      </c>
      <c r="AK160" s="11" t="s">
        <v>342</v>
      </c>
      <c r="AL160" s="87" t="b">
        <v>1</v>
      </c>
      <c r="AM160" s="87" t="b">
        <v>0</v>
      </c>
      <c r="AN160" s="11" t="s">
        <v>335</v>
      </c>
      <c r="AO160" s="11" t="s">
        <v>348</v>
      </c>
      <c r="AP160" s="11" t="s">
        <v>341</v>
      </c>
      <c r="AQ160" s="11" t="s">
        <v>339</v>
      </c>
      <c r="AR160" s="11" t="s">
        <v>342</v>
      </c>
      <c r="AS160" s="11" t="s">
        <v>336</v>
      </c>
      <c r="AT160" s="11" t="s">
        <v>352</v>
      </c>
      <c r="AU160" s="11" t="s">
        <v>346</v>
      </c>
      <c r="AV160" s="18" t="s">
        <v>340</v>
      </c>
    </row>
    <row r="161" spans="1:48" x14ac:dyDescent="0.35">
      <c r="A161" s="8">
        <v>188</v>
      </c>
      <c r="B161" s="8" t="b">
        <v>1</v>
      </c>
      <c r="C161" s="8" t="b">
        <v>0</v>
      </c>
      <c r="D161" s="8" t="b">
        <v>1</v>
      </c>
      <c r="E161" s="8" t="b">
        <v>0</v>
      </c>
      <c r="F161" s="8" t="b">
        <v>0</v>
      </c>
      <c r="G161" s="8">
        <v>0</v>
      </c>
      <c r="H161" s="8">
        <v>145</v>
      </c>
      <c r="I161" s="8">
        <v>5</v>
      </c>
      <c r="J161" s="8">
        <v>1</v>
      </c>
      <c r="K161" s="8" t="b">
        <v>0</v>
      </c>
      <c r="L161" s="8" t="b">
        <v>0</v>
      </c>
      <c r="M161" s="8" t="b">
        <v>0</v>
      </c>
      <c r="N161" s="8" t="b">
        <v>0</v>
      </c>
      <c r="O161" s="8" t="b">
        <v>0</v>
      </c>
      <c r="P161" s="8" t="b">
        <v>0</v>
      </c>
      <c r="Q161" s="8">
        <v>150</v>
      </c>
      <c r="R161" s="8"/>
      <c r="S161" s="19">
        <v>150</v>
      </c>
      <c r="T161" s="91"/>
      <c r="U161" s="8" t="s">
        <v>574</v>
      </c>
      <c r="V161" s="17">
        <v>6</v>
      </c>
      <c r="W161" s="17">
        <v>0</v>
      </c>
      <c r="X161" s="17">
        <v>130</v>
      </c>
      <c r="Y161" s="26">
        <v>0.65656565656565657</v>
      </c>
      <c r="Z161" s="12" t="s">
        <v>455</v>
      </c>
      <c r="AA161" s="12" t="s">
        <v>460</v>
      </c>
      <c r="AB161" s="12" t="s">
        <v>456</v>
      </c>
      <c r="AC161" s="85">
        <v>584603014</v>
      </c>
      <c r="AD161" s="85" t="b">
        <v>1</v>
      </c>
      <c r="AE161" s="8"/>
      <c r="AF161" s="8" t="b">
        <v>1</v>
      </c>
      <c r="AG161" s="10" t="b">
        <v>0</v>
      </c>
      <c r="AH161" s="11"/>
      <c r="AI161" s="86" t="b">
        <v>0</v>
      </c>
      <c r="AJ161" s="17">
        <v>129</v>
      </c>
      <c r="AK161" s="11" t="s">
        <v>342</v>
      </c>
      <c r="AL161" s="87" t="b">
        <v>1</v>
      </c>
      <c r="AM161" s="87" t="b">
        <v>0</v>
      </c>
      <c r="AN161" s="11" t="s">
        <v>338</v>
      </c>
      <c r="AO161" s="11" t="s">
        <v>345</v>
      </c>
      <c r="AP161" s="11" t="s">
        <v>341</v>
      </c>
      <c r="AQ161" s="11" t="s">
        <v>339</v>
      </c>
      <c r="AR161" s="11" t="s">
        <v>342</v>
      </c>
      <c r="AS161" s="11" t="s">
        <v>350</v>
      </c>
      <c r="AT161" s="11" t="s">
        <v>352</v>
      </c>
      <c r="AU161" s="11" t="s">
        <v>343</v>
      </c>
      <c r="AV161" s="18" t="s">
        <v>340</v>
      </c>
    </row>
    <row r="162" spans="1:48" x14ac:dyDescent="0.35">
      <c r="A162" s="8">
        <v>153</v>
      </c>
      <c r="B162" s="8" t="b">
        <v>1</v>
      </c>
      <c r="C162" s="8" t="b">
        <v>0</v>
      </c>
      <c r="D162" s="8" t="b">
        <v>0</v>
      </c>
      <c r="E162" s="8" t="b">
        <v>0</v>
      </c>
      <c r="F162" s="8" t="b">
        <v>0</v>
      </c>
      <c r="G162" s="8">
        <v>0</v>
      </c>
      <c r="H162" s="8">
        <v>139</v>
      </c>
      <c r="I162" s="8">
        <v>11</v>
      </c>
      <c r="J162" s="8">
        <v>2</v>
      </c>
      <c r="K162" s="8" t="b">
        <v>0</v>
      </c>
      <c r="L162" s="8" t="b">
        <v>0</v>
      </c>
      <c r="M162" s="8" t="b">
        <v>0</v>
      </c>
      <c r="N162" s="8" t="b">
        <v>0</v>
      </c>
      <c r="O162" s="8" t="b">
        <v>0</v>
      </c>
      <c r="P162" s="8" t="b">
        <v>0</v>
      </c>
      <c r="Q162" s="8">
        <v>151</v>
      </c>
      <c r="R162" s="8"/>
      <c r="S162" s="19">
        <v>150</v>
      </c>
      <c r="T162" s="91" t="s">
        <v>436</v>
      </c>
      <c r="U162" s="8" t="s">
        <v>575</v>
      </c>
      <c r="V162" s="17">
        <v>4</v>
      </c>
      <c r="W162" s="17">
        <v>0</v>
      </c>
      <c r="X162" s="17">
        <v>130</v>
      </c>
      <c r="Y162" s="26">
        <v>0.65656565656565657</v>
      </c>
      <c r="Z162" s="12" t="s">
        <v>450</v>
      </c>
      <c r="AA162" s="12" t="s">
        <v>451</v>
      </c>
      <c r="AB162" s="12" t="s">
        <v>453</v>
      </c>
      <c r="AC162" s="85">
        <v>357161660</v>
      </c>
      <c r="AD162" s="85" t="b">
        <v>0</v>
      </c>
      <c r="AE162" s="8"/>
      <c r="AF162" s="8" t="b">
        <v>1</v>
      </c>
      <c r="AG162" s="10" t="b">
        <v>0</v>
      </c>
      <c r="AH162" s="11"/>
      <c r="AI162" s="86" t="b">
        <v>0</v>
      </c>
      <c r="AJ162" s="17">
        <v>124</v>
      </c>
      <c r="AK162" s="11" t="s">
        <v>344</v>
      </c>
      <c r="AL162" s="87" t="b">
        <v>0</v>
      </c>
      <c r="AM162" s="87" t="b">
        <v>0</v>
      </c>
      <c r="AN162" s="11" t="s">
        <v>335</v>
      </c>
      <c r="AO162" s="11" t="s">
        <v>348</v>
      </c>
      <c r="AP162" s="11" t="s">
        <v>341</v>
      </c>
      <c r="AQ162" s="11" t="s">
        <v>351</v>
      </c>
      <c r="AR162" s="11" t="s">
        <v>347</v>
      </c>
      <c r="AS162" s="11" t="s">
        <v>336</v>
      </c>
      <c r="AT162" s="11" t="s">
        <v>352</v>
      </c>
      <c r="AU162" s="11" t="s">
        <v>346</v>
      </c>
      <c r="AV162" s="18" t="s">
        <v>340</v>
      </c>
    </row>
    <row r="163" spans="1:48" x14ac:dyDescent="0.35">
      <c r="A163" s="8">
        <v>60</v>
      </c>
      <c r="B163" s="8" t="b">
        <v>1</v>
      </c>
      <c r="C163" s="8" t="b">
        <v>0</v>
      </c>
      <c r="D163" s="8" t="b">
        <v>1</v>
      </c>
      <c r="E163" s="8" t="b">
        <v>1</v>
      </c>
      <c r="F163" s="8" t="b">
        <v>0</v>
      </c>
      <c r="G163" s="8">
        <v>0</v>
      </c>
      <c r="H163" s="8">
        <v>145</v>
      </c>
      <c r="I163" s="8">
        <v>5</v>
      </c>
      <c r="J163" s="8">
        <v>3</v>
      </c>
      <c r="K163" s="8" t="b">
        <v>0</v>
      </c>
      <c r="L163" s="8" t="b">
        <v>0</v>
      </c>
      <c r="M163" s="8" t="b">
        <v>0</v>
      </c>
      <c r="N163" s="8" t="b">
        <v>0</v>
      </c>
      <c r="O163" s="8" t="b">
        <v>0</v>
      </c>
      <c r="P163" s="8" t="b">
        <v>0</v>
      </c>
      <c r="Q163" s="8">
        <v>152</v>
      </c>
      <c r="R163" s="8"/>
      <c r="S163" s="19">
        <v>150</v>
      </c>
      <c r="T163" s="91"/>
      <c r="U163" s="8" t="s">
        <v>576</v>
      </c>
      <c r="V163" s="17">
        <v>6</v>
      </c>
      <c r="W163" s="17">
        <v>7</v>
      </c>
      <c r="X163" s="17">
        <v>130</v>
      </c>
      <c r="Y163" s="26">
        <v>0.62121212121212122</v>
      </c>
      <c r="Z163" s="12" t="s">
        <v>455</v>
      </c>
      <c r="AA163" s="12" t="s">
        <v>451</v>
      </c>
      <c r="AB163" s="12" t="s">
        <v>456</v>
      </c>
      <c r="AC163" s="85">
        <v>147628961</v>
      </c>
      <c r="AD163" s="85" t="b">
        <v>1</v>
      </c>
      <c r="AE163" s="8"/>
      <c r="AF163" s="8" t="b">
        <v>1</v>
      </c>
      <c r="AG163" s="10" t="b">
        <v>0</v>
      </c>
      <c r="AH163" s="11"/>
      <c r="AI163" s="86" t="b">
        <v>0</v>
      </c>
      <c r="AJ163" s="17">
        <v>116</v>
      </c>
      <c r="AK163" s="11" t="s">
        <v>345</v>
      </c>
      <c r="AL163" s="87" t="b">
        <v>1</v>
      </c>
      <c r="AM163" s="87" t="b">
        <v>0</v>
      </c>
      <c r="AN163" s="11" t="s">
        <v>338</v>
      </c>
      <c r="AO163" s="11" t="s">
        <v>345</v>
      </c>
      <c r="AP163" s="11" t="s">
        <v>341</v>
      </c>
      <c r="AQ163" s="11" t="s">
        <v>339</v>
      </c>
      <c r="AR163" s="11" t="s">
        <v>347</v>
      </c>
      <c r="AS163" s="11" t="s">
        <v>350</v>
      </c>
      <c r="AT163" s="11" t="s">
        <v>352</v>
      </c>
      <c r="AU163" s="11" t="s">
        <v>346</v>
      </c>
      <c r="AV163" s="18" t="s">
        <v>340</v>
      </c>
    </row>
    <row r="164" spans="1:48" x14ac:dyDescent="0.35">
      <c r="A164" s="8">
        <v>3184</v>
      </c>
      <c r="B164" s="8" t="b">
        <v>1</v>
      </c>
      <c r="C164" s="8" t="b">
        <v>0</v>
      </c>
      <c r="D164" s="8" t="b">
        <v>1</v>
      </c>
      <c r="E164" s="8" t="b">
        <v>0</v>
      </c>
      <c r="F164" s="8" t="b">
        <v>0</v>
      </c>
      <c r="G164" s="8">
        <v>0</v>
      </c>
      <c r="H164" s="8">
        <v>145</v>
      </c>
      <c r="I164" s="8">
        <v>8</v>
      </c>
      <c r="J164" s="8">
        <v>1</v>
      </c>
      <c r="K164" s="8" t="b">
        <v>1</v>
      </c>
      <c r="L164" s="8" t="b">
        <v>0</v>
      </c>
      <c r="M164" s="8" t="b">
        <v>0</v>
      </c>
      <c r="N164" s="8" t="b">
        <v>0</v>
      </c>
      <c r="O164" s="8" t="b">
        <v>0</v>
      </c>
      <c r="P164" s="8" t="b">
        <v>0</v>
      </c>
      <c r="Q164" s="8">
        <v>153</v>
      </c>
      <c r="R164" s="8"/>
      <c r="S164" s="19">
        <v>153</v>
      </c>
      <c r="T164" s="91"/>
      <c r="U164" s="8" t="s">
        <v>577</v>
      </c>
      <c r="V164" s="17">
        <v>5</v>
      </c>
      <c r="W164" s="17">
        <v>0</v>
      </c>
      <c r="X164" s="17">
        <v>129</v>
      </c>
      <c r="Y164" s="26">
        <v>0.65151515151515149</v>
      </c>
      <c r="Z164" s="12" t="s">
        <v>450</v>
      </c>
      <c r="AA164" s="12" t="s">
        <v>460</v>
      </c>
      <c r="AB164" s="12" t="s">
        <v>453</v>
      </c>
      <c r="AC164" s="85">
        <v>616782872</v>
      </c>
      <c r="AD164" s="85" t="b">
        <v>0</v>
      </c>
      <c r="AE164" s="8"/>
      <c r="AF164" s="8" t="b">
        <v>1</v>
      </c>
      <c r="AG164" s="10" t="b">
        <v>0</v>
      </c>
      <c r="AH164" s="11"/>
      <c r="AI164" s="86" t="b">
        <v>0</v>
      </c>
      <c r="AJ164" s="17">
        <v>130</v>
      </c>
      <c r="AK164" s="11" t="s">
        <v>340</v>
      </c>
      <c r="AL164" s="87" t="b">
        <v>1</v>
      </c>
      <c r="AM164" s="87" t="b">
        <v>1</v>
      </c>
      <c r="AN164" s="11" t="s">
        <v>335</v>
      </c>
      <c r="AO164" s="11" t="s">
        <v>348</v>
      </c>
      <c r="AP164" s="11" t="s">
        <v>341</v>
      </c>
      <c r="AQ164" s="11" t="s">
        <v>339</v>
      </c>
      <c r="AR164" s="11" t="s">
        <v>342</v>
      </c>
      <c r="AS164" s="11" t="s">
        <v>336</v>
      </c>
      <c r="AT164" s="11" t="s">
        <v>352</v>
      </c>
      <c r="AU164" s="11" t="s">
        <v>346</v>
      </c>
      <c r="AV164" s="18" t="s">
        <v>340</v>
      </c>
    </row>
    <row r="165" spans="1:48" x14ac:dyDescent="0.35">
      <c r="A165" s="8">
        <v>26</v>
      </c>
      <c r="B165" s="8" t="b">
        <v>1</v>
      </c>
      <c r="C165" s="8" t="b">
        <v>0</v>
      </c>
      <c r="D165" s="8" t="b">
        <v>1</v>
      </c>
      <c r="E165" s="8" t="b">
        <v>0</v>
      </c>
      <c r="F165" s="8" t="b">
        <v>1</v>
      </c>
      <c r="G165" s="8">
        <v>0</v>
      </c>
      <c r="H165" s="8">
        <v>157</v>
      </c>
      <c r="I165" s="8">
        <v>-4</v>
      </c>
      <c r="J165" s="8">
        <v>2</v>
      </c>
      <c r="K165" s="8" t="b">
        <v>1</v>
      </c>
      <c r="L165" s="8" t="b">
        <v>0</v>
      </c>
      <c r="M165" s="8" t="b">
        <v>0</v>
      </c>
      <c r="N165" s="8" t="b">
        <v>0</v>
      </c>
      <c r="O165" s="8" t="b">
        <v>0</v>
      </c>
      <c r="P165" s="8" t="b">
        <v>0</v>
      </c>
      <c r="Q165" s="8">
        <v>154</v>
      </c>
      <c r="R165" s="8"/>
      <c r="S165" s="19">
        <v>153</v>
      </c>
      <c r="T165" s="91"/>
      <c r="U165" s="8" t="s">
        <v>578</v>
      </c>
      <c r="V165" s="17">
        <v>5</v>
      </c>
      <c r="W165" s="17">
        <v>5</v>
      </c>
      <c r="X165" s="17">
        <v>129</v>
      </c>
      <c r="Y165" s="26">
        <v>0.6262626262626263</v>
      </c>
      <c r="Z165" s="12" t="s">
        <v>450</v>
      </c>
      <c r="AA165" s="12" t="s">
        <v>460</v>
      </c>
      <c r="AB165" s="12" t="s">
        <v>450</v>
      </c>
      <c r="AC165" s="85">
        <v>98153259</v>
      </c>
      <c r="AD165" s="85" t="b">
        <v>1</v>
      </c>
      <c r="AE165" s="8"/>
      <c r="AF165" s="8" t="b">
        <v>1</v>
      </c>
      <c r="AG165" s="10" t="b">
        <v>0</v>
      </c>
      <c r="AH165" s="11"/>
      <c r="AI165" s="86" t="b">
        <v>0</v>
      </c>
      <c r="AJ165" s="17">
        <v>128</v>
      </c>
      <c r="AK165" s="11" t="s">
        <v>344</v>
      </c>
      <c r="AL165" s="87" t="b">
        <v>0</v>
      </c>
      <c r="AM165" s="87" t="b">
        <v>0</v>
      </c>
      <c r="AN165" s="11" t="s">
        <v>338</v>
      </c>
      <c r="AO165" s="11" t="s">
        <v>348</v>
      </c>
      <c r="AP165" s="11" t="s">
        <v>349</v>
      </c>
      <c r="AQ165" s="11" t="s">
        <v>339</v>
      </c>
      <c r="AR165" s="11" t="s">
        <v>347</v>
      </c>
      <c r="AS165" s="11" t="s">
        <v>336</v>
      </c>
      <c r="AT165" s="11" t="s">
        <v>352</v>
      </c>
      <c r="AU165" s="11" t="s">
        <v>343</v>
      </c>
      <c r="AV165" s="18" t="s">
        <v>340</v>
      </c>
    </row>
    <row r="166" spans="1:48" x14ac:dyDescent="0.35">
      <c r="A166" s="8">
        <v>1490</v>
      </c>
      <c r="B166" s="8" t="b">
        <v>1</v>
      </c>
      <c r="C166" s="8" t="b">
        <v>0</v>
      </c>
      <c r="D166" s="8" t="b">
        <v>1</v>
      </c>
      <c r="E166" s="8" t="b">
        <v>1</v>
      </c>
      <c r="F166" s="8" t="b">
        <v>0</v>
      </c>
      <c r="G166" s="8">
        <v>0</v>
      </c>
      <c r="H166" s="8">
        <v>152</v>
      </c>
      <c r="I166" s="8">
        <v>3</v>
      </c>
      <c r="J166" s="8">
        <v>1</v>
      </c>
      <c r="K166" s="8" t="b">
        <v>0</v>
      </c>
      <c r="L166" s="8" t="b">
        <v>0</v>
      </c>
      <c r="M166" s="8" t="b">
        <v>0</v>
      </c>
      <c r="N166" s="8" t="b">
        <v>0</v>
      </c>
      <c r="O166" s="8" t="b">
        <v>0</v>
      </c>
      <c r="P166" s="8" t="b">
        <v>0</v>
      </c>
      <c r="Q166" s="8">
        <v>155</v>
      </c>
      <c r="R166" s="8"/>
      <c r="S166" s="19">
        <v>155</v>
      </c>
      <c r="T166" s="91"/>
      <c r="U166" s="8" t="s">
        <v>579</v>
      </c>
      <c r="V166" s="17">
        <v>6</v>
      </c>
      <c r="W166" s="17">
        <v>8</v>
      </c>
      <c r="X166" s="17">
        <v>128</v>
      </c>
      <c r="Y166" s="26">
        <v>0.60606060606060608</v>
      </c>
      <c r="Z166" s="12" t="s">
        <v>455</v>
      </c>
      <c r="AA166" s="12" t="s">
        <v>460</v>
      </c>
      <c r="AB166" s="12" t="s">
        <v>456</v>
      </c>
      <c r="AC166" s="85">
        <v>2081918412</v>
      </c>
      <c r="AD166" s="85" t="b">
        <v>1</v>
      </c>
      <c r="AE166" s="8"/>
      <c r="AF166" s="8" t="b">
        <v>1</v>
      </c>
      <c r="AG166" s="10" t="b">
        <v>0</v>
      </c>
      <c r="AH166" s="11"/>
      <c r="AI166" s="86" t="b">
        <v>0</v>
      </c>
      <c r="AJ166" s="17">
        <v>128</v>
      </c>
      <c r="AK166" s="11" t="s">
        <v>347</v>
      </c>
      <c r="AL166" s="87" t="b">
        <v>1</v>
      </c>
      <c r="AM166" s="87" t="b">
        <v>0</v>
      </c>
      <c r="AN166" s="11" t="s">
        <v>338</v>
      </c>
      <c r="AO166" s="11" t="s">
        <v>348</v>
      </c>
      <c r="AP166" s="11" t="s">
        <v>349</v>
      </c>
      <c r="AQ166" s="11" t="s">
        <v>339</v>
      </c>
      <c r="AR166" s="11" t="s">
        <v>347</v>
      </c>
      <c r="AS166" s="11" t="s">
        <v>350</v>
      </c>
      <c r="AT166" s="11" t="s">
        <v>352</v>
      </c>
      <c r="AU166" s="11" t="s">
        <v>346</v>
      </c>
      <c r="AV166" s="18" t="s">
        <v>340</v>
      </c>
    </row>
    <row r="167" spans="1:48" x14ac:dyDescent="0.35">
      <c r="A167" s="8">
        <v>3217</v>
      </c>
      <c r="B167" s="8" t="b">
        <v>1</v>
      </c>
      <c r="C167" s="8" t="b">
        <v>0</v>
      </c>
      <c r="D167" s="8" t="b">
        <v>1</v>
      </c>
      <c r="E167" s="8" t="b">
        <v>0</v>
      </c>
      <c r="F167" s="8" t="b">
        <v>0</v>
      </c>
      <c r="G167" s="8">
        <v>0</v>
      </c>
      <c r="H167" s="8">
        <v>152</v>
      </c>
      <c r="I167" s="8">
        <v>4</v>
      </c>
      <c r="J167" s="8">
        <v>1</v>
      </c>
      <c r="K167" s="8" t="b">
        <v>1</v>
      </c>
      <c r="L167" s="8" t="b">
        <v>0</v>
      </c>
      <c r="M167" s="8" t="b">
        <v>0</v>
      </c>
      <c r="N167" s="8" t="b">
        <v>0</v>
      </c>
      <c r="O167" s="8" t="b">
        <v>0</v>
      </c>
      <c r="P167" s="8" t="b">
        <v>0</v>
      </c>
      <c r="Q167" s="8">
        <v>156</v>
      </c>
      <c r="R167" s="8"/>
      <c r="S167" s="19">
        <v>156</v>
      </c>
      <c r="T167" s="91"/>
      <c r="U167" s="8" t="s">
        <v>580</v>
      </c>
      <c r="V167" s="17">
        <v>5</v>
      </c>
      <c r="W167" s="17">
        <v>0</v>
      </c>
      <c r="X167" s="17">
        <v>127</v>
      </c>
      <c r="Y167" s="26">
        <v>0.64141414141414144</v>
      </c>
      <c r="Z167" s="12" t="s">
        <v>450</v>
      </c>
      <c r="AA167" s="12" t="s">
        <v>460</v>
      </c>
      <c r="AB167" s="12" t="s">
        <v>450</v>
      </c>
      <c r="AC167" s="85">
        <v>1313509730</v>
      </c>
      <c r="AD167" s="85" t="b">
        <v>0</v>
      </c>
      <c r="AE167" s="8"/>
      <c r="AF167" s="8" t="b">
        <v>1</v>
      </c>
      <c r="AG167" s="10" t="b">
        <v>0</v>
      </c>
      <c r="AH167" s="11"/>
      <c r="AI167" s="86" t="b">
        <v>0</v>
      </c>
      <c r="AJ167" s="17">
        <v>130</v>
      </c>
      <c r="AK167" s="11" t="s">
        <v>343</v>
      </c>
      <c r="AL167" s="87" t="b">
        <v>0</v>
      </c>
      <c r="AM167" s="87" t="b">
        <v>0</v>
      </c>
      <c r="AN167" s="11" t="s">
        <v>335</v>
      </c>
      <c r="AO167" s="11" t="s">
        <v>348</v>
      </c>
      <c r="AP167" s="11" t="s">
        <v>341</v>
      </c>
      <c r="AQ167" s="11" t="s">
        <v>339</v>
      </c>
      <c r="AR167" s="11" t="s">
        <v>342</v>
      </c>
      <c r="AS167" s="11" t="s">
        <v>336</v>
      </c>
      <c r="AT167" s="11" t="s">
        <v>352</v>
      </c>
      <c r="AU167" s="11" t="s">
        <v>346</v>
      </c>
      <c r="AV167" s="18" t="s">
        <v>340</v>
      </c>
    </row>
    <row r="168" spans="1:48" x14ac:dyDescent="0.35">
      <c r="A168" s="8">
        <v>108</v>
      </c>
      <c r="B168" s="8" t="b">
        <v>1</v>
      </c>
      <c r="C168" s="8" t="b">
        <v>0</v>
      </c>
      <c r="D168" s="8" t="b">
        <v>1</v>
      </c>
      <c r="E168" s="8" t="b">
        <v>0</v>
      </c>
      <c r="F168" s="8" t="b">
        <v>0</v>
      </c>
      <c r="G168" s="8">
        <v>0</v>
      </c>
      <c r="H168" s="8">
        <v>154</v>
      </c>
      <c r="I168" s="8">
        <v>2</v>
      </c>
      <c r="J168" s="8">
        <v>2</v>
      </c>
      <c r="K168" s="8" t="b">
        <v>1</v>
      </c>
      <c r="L168" s="8" t="b">
        <v>0</v>
      </c>
      <c r="M168" s="8" t="b">
        <v>0</v>
      </c>
      <c r="N168" s="8" t="b">
        <v>0</v>
      </c>
      <c r="O168" s="8" t="b">
        <v>0</v>
      </c>
      <c r="P168" s="8" t="b">
        <v>0</v>
      </c>
      <c r="Q168" s="8">
        <v>157</v>
      </c>
      <c r="R168" s="8"/>
      <c r="S168" s="19">
        <v>156</v>
      </c>
      <c r="T168" s="91"/>
      <c r="U168" s="8" t="s">
        <v>581</v>
      </c>
      <c r="V168" s="17">
        <v>6</v>
      </c>
      <c r="W168" s="17">
        <v>0</v>
      </c>
      <c r="X168" s="17">
        <v>127</v>
      </c>
      <c r="Y168" s="26">
        <v>0.64141414141414144</v>
      </c>
      <c r="Z168" s="12" t="s">
        <v>455</v>
      </c>
      <c r="AA168" s="12" t="s">
        <v>460</v>
      </c>
      <c r="AB168" s="12" t="s">
        <v>450</v>
      </c>
      <c r="AC168" s="85">
        <v>541906844</v>
      </c>
      <c r="AD168" s="85" t="b">
        <v>1</v>
      </c>
      <c r="AE168" s="8"/>
      <c r="AF168" s="8" t="b">
        <v>1</v>
      </c>
      <c r="AG168" s="10" t="b">
        <v>0</v>
      </c>
      <c r="AH168" s="11"/>
      <c r="AI168" s="86" t="b">
        <v>0</v>
      </c>
      <c r="AJ168" s="17">
        <v>133</v>
      </c>
      <c r="AK168" s="11" t="s">
        <v>339</v>
      </c>
      <c r="AL168" s="87" t="b">
        <v>1</v>
      </c>
      <c r="AM168" s="87" t="b">
        <v>1</v>
      </c>
      <c r="AN168" s="11" t="s">
        <v>338</v>
      </c>
      <c r="AO168" s="11" t="s">
        <v>348</v>
      </c>
      <c r="AP168" s="11" t="s">
        <v>349</v>
      </c>
      <c r="AQ168" s="11" t="s">
        <v>339</v>
      </c>
      <c r="AR168" s="11" t="s">
        <v>347</v>
      </c>
      <c r="AS168" s="11" t="s">
        <v>350</v>
      </c>
      <c r="AT168" s="11" t="s">
        <v>352</v>
      </c>
      <c r="AU168" s="11" t="s">
        <v>346</v>
      </c>
      <c r="AV168" s="18" t="s">
        <v>340</v>
      </c>
    </row>
    <row r="169" spans="1:48" x14ac:dyDescent="0.35">
      <c r="A169" s="8">
        <v>3202</v>
      </c>
      <c r="B169" s="8" t="b">
        <v>1</v>
      </c>
      <c r="C169" s="8" t="b">
        <v>0</v>
      </c>
      <c r="D169" s="8" t="b">
        <v>1</v>
      </c>
      <c r="E169" s="8" t="b">
        <v>0</v>
      </c>
      <c r="F169" s="8" t="b">
        <v>0</v>
      </c>
      <c r="G169" s="8">
        <v>0</v>
      </c>
      <c r="H169" s="8">
        <v>158</v>
      </c>
      <c r="I169" s="8">
        <v>0</v>
      </c>
      <c r="J169" s="8">
        <v>1</v>
      </c>
      <c r="K169" s="8" t="b">
        <v>0</v>
      </c>
      <c r="L169" s="8" t="b">
        <v>0</v>
      </c>
      <c r="M169" s="8" t="b">
        <v>0</v>
      </c>
      <c r="N169" s="8" t="b">
        <v>0</v>
      </c>
      <c r="O169" s="8" t="b">
        <v>0</v>
      </c>
      <c r="P169" s="8" t="b">
        <v>0</v>
      </c>
      <c r="Q169" s="8">
        <v>158</v>
      </c>
      <c r="R169" s="8"/>
      <c r="S169" s="19">
        <v>158</v>
      </c>
      <c r="T169" s="91"/>
      <c r="U169" s="8" t="s">
        <v>582</v>
      </c>
      <c r="V169" s="17">
        <v>5</v>
      </c>
      <c r="W169" s="17">
        <v>0</v>
      </c>
      <c r="X169" s="17">
        <v>122</v>
      </c>
      <c r="Y169" s="26">
        <v>0.61616161616161613</v>
      </c>
      <c r="Z169" s="12" t="s">
        <v>450</v>
      </c>
      <c r="AA169" s="12" t="s">
        <v>460</v>
      </c>
      <c r="AB169" s="12" t="s">
        <v>450</v>
      </c>
      <c r="AC169" s="85">
        <v>1738419470</v>
      </c>
      <c r="AD169" s="85" t="b">
        <v>0</v>
      </c>
      <c r="AE169" s="8"/>
      <c r="AF169" s="8" t="b">
        <v>1</v>
      </c>
      <c r="AG169" s="10" t="b">
        <v>0</v>
      </c>
      <c r="AH169" s="11"/>
      <c r="AI169" s="86" t="b">
        <v>0</v>
      </c>
      <c r="AJ169" s="17">
        <v>122</v>
      </c>
      <c r="AK169" s="11" t="s">
        <v>343</v>
      </c>
      <c r="AL169" s="87" t="b">
        <v>1</v>
      </c>
      <c r="AM169" s="87" t="b">
        <v>0</v>
      </c>
      <c r="AN169" s="11" t="s">
        <v>335</v>
      </c>
      <c r="AO169" s="11" t="s">
        <v>348</v>
      </c>
      <c r="AP169" s="11" t="s">
        <v>341</v>
      </c>
      <c r="AQ169" s="11" t="s">
        <v>339</v>
      </c>
      <c r="AR169" s="11" t="s">
        <v>342</v>
      </c>
      <c r="AS169" s="11" t="s">
        <v>336</v>
      </c>
      <c r="AT169" s="11" t="s">
        <v>352</v>
      </c>
      <c r="AU169" s="11" t="s">
        <v>343</v>
      </c>
      <c r="AV169" s="18" t="s">
        <v>340</v>
      </c>
    </row>
    <row r="170" spans="1:48" x14ac:dyDescent="0.35">
      <c r="A170" s="8">
        <v>3209</v>
      </c>
      <c r="B170" s="8" t="b">
        <v>1</v>
      </c>
      <c r="C170" s="8" t="b">
        <v>0</v>
      </c>
      <c r="D170" s="8" t="b">
        <v>1</v>
      </c>
      <c r="E170" s="8" t="b">
        <v>0</v>
      </c>
      <c r="F170" s="8" t="b">
        <v>0</v>
      </c>
      <c r="G170" s="8">
        <v>0</v>
      </c>
      <c r="H170" s="8">
        <v>159</v>
      </c>
      <c r="I170" s="8">
        <v>-1</v>
      </c>
      <c r="J170" s="8">
        <v>2</v>
      </c>
      <c r="K170" s="8" t="b">
        <v>0</v>
      </c>
      <c r="L170" s="8" t="b">
        <v>0</v>
      </c>
      <c r="M170" s="8" t="b">
        <v>0</v>
      </c>
      <c r="N170" s="8" t="b">
        <v>0</v>
      </c>
      <c r="O170" s="8" t="b">
        <v>0</v>
      </c>
      <c r="P170" s="8" t="b">
        <v>0</v>
      </c>
      <c r="Q170" s="8">
        <v>159</v>
      </c>
      <c r="R170" s="8"/>
      <c r="S170" s="19">
        <v>158</v>
      </c>
      <c r="T170" s="91"/>
      <c r="U170" s="8" t="s">
        <v>583</v>
      </c>
      <c r="V170" s="17">
        <v>7</v>
      </c>
      <c r="W170" s="17">
        <v>0</v>
      </c>
      <c r="X170" s="17">
        <v>122</v>
      </c>
      <c r="Y170" s="26">
        <v>0.61616161616161613</v>
      </c>
      <c r="Z170" s="12" t="s">
        <v>450</v>
      </c>
      <c r="AA170" s="12" t="s">
        <v>451</v>
      </c>
      <c r="AB170" s="12" t="s">
        <v>456</v>
      </c>
      <c r="AC170" s="85">
        <v>868963774</v>
      </c>
      <c r="AD170" s="85" t="b">
        <v>0</v>
      </c>
      <c r="AE170" s="8"/>
      <c r="AF170" s="8" t="b">
        <v>1</v>
      </c>
      <c r="AG170" s="10" t="b">
        <v>0</v>
      </c>
      <c r="AH170" s="11"/>
      <c r="AI170" s="86" t="b">
        <v>0</v>
      </c>
      <c r="AJ170" s="17">
        <v>137</v>
      </c>
      <c r="AK170" s="11" t="s">
        <v>343</v>
      </c>
      <c r="AL170" s="87" t="b">
        <v>1</v>
      </c>
      <c r="AM170" s="87" t="b">
        <v>0</v>
      </c>
      <c r="AN170" s="11" t="s">
        <v>338</v>
      </c>
      <c r="AO170" s="11" t="s">
        <v>348</v>
      </c>
      <c r="AP170" s="11" t="s">
        <v>341</v>
      </c>
      <c r="AQ170" s="11" t="s">
        <v>339</v>
      </c>
      <c r="AR170" s="11" t="s">
        <v>342</v>
      </c>
      <c r="AS170" s="11" t="s">
        <v>350</v>
      </c>
      <c r="AT170" s="11" t="s">
        <v>352</v>
      </c>
      <c r="AU170" s="11" t="s">
        <v>343</v>
      </c>
      <c r="AV170" s="18" t="s">
        <v>340</v>
      </c>
    </row>
    <row r="171" spans="1:48" s="9" customFormat="1" x14ac:dyDescent="0.35">
      <c r="A171" s="8">
        <v>318</v>
      </c>
      <c r="B171" s="8" t="b">
        <v>1</v>
      </c>
      <c r="C171" s="8" t="b">
        <v>0</v>
      </c>
      <c r="D171" s="8" t="b">
        <v>1</v>
      </c>
      <c r="E171" s="8" t="b">
        <v>0</v>
      </c>
      <c r="F171" s="8" t="b">
        <v>0</v>
      </c>
      <c r="G171" s="8">
        <v>0</v>
      </c>
      <c r="H171" s="8">
        <v>160</v>
      </c>
      <c r="I171" s="8">
        <v>0</v>
      </c>
      <c r="J171" s="8">
        <v>1</v>
      </c>
      <c r="K171" s="8" t="b">
        <v>1</v>
      </c>
      <c r="L171" s="8" t="b">
        <v>0</v>
      </c>
      <c r="M171" s="8" t="b">
        <v>0</v>
      </c>
      <c r="N171" s="8" t="b">
        <v>0</v>
      </c>
      <c r="O171" s="8" t="b">
        <v>0</v>
      </c>
      <c r="P171" s="8" t="b">
        <v>0</v>
      </c>
      <c r="Q171" s="8">
        <v>160</v>
      </c>
      <c r="R171" s="8"/>
      <c r="S171" s="19">
        <v>160</v>
      </c>
      <c r="T171" s="91"/>
      <c r="U171" s="8" t="s">
        <v>584</v>
      </c>
      <c r="V171" s="17">
        <v>3</v>
      </c>
      <c r="W171" s="17">
        <v>0</v>
      </c>
      <c r="X171" s="17">
        <v>117</v>
      </c>
      <c r="Y171" s="26">
        <v>0.59090909090909094</v>
      </c>
      <c r="Z171" s="12"/>
      <c r="AA171" s="12"/>
      <c r="AB171" s="12"/>
      <c r="AC171" s="85">
        <v>2059354216</v>
      </c>
      <c r="AD171" s="85" t="b">
        <v>1</v>
      </c>
      <c r="AE171" s="8"/>
      <c r="AF171" s="8" t="b">
        <v>1</v>
      </c>
      <c r="AG171" s="10" t="b">
        <v>0</v>
      </c>
      <c r="AH171" s="11"/>
      <c r="AI171" s="86" t="b">
        <v>0</v>
      </c>
      <c r="AJ171" s="17">
        <v>130</v>
      </c>
      <c r="AK171" s="11"/>
      <c r="AL171" s="87" t="b">
        <v>0</v>
      </c>
      <c r="AM171" s="87" t="b">
        <v>0</v>
      </c>
      <c r="AN171" s="11" t="s">
        <v>338</v>
      </c>
      <c r="AO171" s="11" t="s">
        <v>345</v>
      </c>
      <c r="AP171" s="11" t="s">
        <v>349</v>
      </c>
      <c r="AQ171" s="11" t="s">
        <v>339</v>
      </c>
      <c r="AR171" s="11" t="s">
        <v>347</v>
      </c>
      <c r="AS171" s="11" t="s">
        <v>336</v>
      </c>
      <c r="AT171" s="11" t="s">
        <v>352</v>
      </c>
      <c r="AU171" s="11" t="s">
        <v>346</v>
      </c>
      <c r="AV171" s="18" t="s">
        <v>344</v>
      </c>
    </row>
    <row r="172" spans="1:48" x14ac:dyDescent="0.35">
      <c r="A172" s="8">
        <v>3187</v>
      </c>
      <c r="B172" s="8" t="b">
        <v>1</v>
      </c>
      <c r="C172" s="8" t="b">
        <v>0</v>
      </c>
      <c r="D172" s="8" t="b">
        <v>1</v>
      </c>
      <c r="E172" s="8" t="b">
        <v>0</v>
      </c>
      <c r="F172" s="8" t="b">
        <v>0</v>
      </c>
      <c r="G172" s="8">
        <v>0</v>
      </c>
      <c r="H172" s="8">
        <v>161</v>
      </c>
      <c r="I172" s="8">
        <v>0</v>
      </c>
      <c r="J172" s="8">
        <v>1</v>
      </c>
      <c r="K172" s="8" t="b">
        <v>0</v>
      </c>
      <c r="L172" s="8" t="b">
        <v>0</v>
      </c>
      <c r="M172" s="8" t="b">
        <v>0</v>
      </c>
      <c r="N172" s="8" t="b">
        <v>0</v>
      </c>
      <c r="O172" s="8" t="b">
        <v>0</v>
      </c>
      <c r="P172" s="8" t="b">
        <v>0</v>
      </c>
      <c r="Q172" s="8">
        <v>161</v>
      </c>
      <c r="R172" s="8"/>
      <c r="S172" s="19">
        <v>161</v>
      </c>
      <c r="T172" s="91"/>
      <c r="U172" s="8" t="s">
        <v>585</v>
      </c>
      <c r="V172" s="17">
        <v>6</v>
      </c>
      <c r="W172" s="17">
        <v>0</v>
      </c>
      <c r="X172" s="17">
        <v>111</v>
      </c>
      <c r="Y172" s="26">
        <v>0.56060606060606055</v>
      </c>
      <c r="Z172" s="12" t="s">
        <v>455</v>
      </c>
      <c r="AA172" s="12" t="s">
        <v>451</v>
      </c>
      <c r="AB172" s="12" t="s">
        <v>453</v>
      </c>
      <c r="AC172" s="85">
        <v>443431637</v>
      </c>
      <c r="AD172" s="85" t="b">
        <v>0</v>
      </c>
      <c r="AE172" s="8"/>
      <c r="AF172" s="8" t="b">
        <v>1</v>
      </c>
      <c r="AG172" s="10" t="b">
        <v>0</v>
      </c>
      <c r="AH172" s="11"/>
      <c r="AI172" s="86" t="b">
        <v>0</v>
      </c>
      <c r="AJ172" s="17">
        <v>111</v>
      </c>
      <c r="AK172" s="11" t="s">
        <v>347</v>
      </c>
      <c r="AL172" s="87" t="b">
        <v>1</v>
      </c>
      <c r="AM172" s="87" t="b">
        <v>0</v>
      </c>
      <c r="AN172" s="11" t="s">
        <v>338</v>
      </c>
      <c r="AO172" s="11" t="s">
        <v>348</v>
      </c>
      <c r="AP172" s="11" t="s">
        <v>341</v>
      </c>
      <c r="AQ172" s="11" t="s">
        <v>351</v>
      </c>
      <c r="AR172" s="11" t="s">
        <v>347</v>
      </c>
      <c r="AS172" s="11" t="s">
        <v>350</v>
      </c>
      <c r="AT172" s="11" t="s">
        <v>352</v>
      </c>
      <c r="AU172" s="11" t="s">
        <v>343</v>
      </c>
      <c r="AV172" s="18" t="s">
        <v>340</v>
      </c>
    </row>
    <row r="173" spans="1:48" x14ac:dyDescent="0.35">
      <c r="A173" s="8">
        <v>3204</v>
      </c>
      <c r="B173" s="8" t="b">
        <v>1</v>
      </c>
      <c r="C173" s="8" t="b">
        <v>0</v>
      </c>
      <c r="D173" s="8" t="b">
        <v>1</v>
      </c>
      <c r="E173" s="8" t="b">
        <v>0</v>
      </c>
      <c r="F173" s="8" t="b">
        <v>0</v>
      </c>
      <c r="G173" s="8">
        <v>0</v>
      </c>
      <c r="H173" s="8">
        <v>162</v>
      </c>
      <c r="I173" s="8">
        <v>0</v>
      </c>
      <c r="J173" s="8">
        <v>1</v>
      </c>
      <c r="K173" s="8" t="b">
        <v>1</v>
      </c>
      <c r="L173" s="8" t="b">
        <v>0</v>
      </c>
      <c r="M173" s="8" t="b">
        <v>0</v>
      </c>
      <c r="N173" s="8" t="b">
        <v>0</v>
      </c>
      <c r="O173" s="8" t="b">
        <v>0</v>
      </c>
      <c r="P173" s="8" t="b">
        <v>0</v>
      </c>
      <c r="Q173" s="8">
        <v>162</v>
      </c>
      <c r="R173" s="8"/>
      <c r="S173" s="19">
        <v>162</v>
      </c>
      <c r="T173" s="91"/>
      <c r="U173" s="8" t="s">
        <v>586</v>
      </c>
      <c r="V173" s="17">
        <v>5</v>
      </c>
      <c r="W173" s="17">
        <v>0</v>
      </c>
      <c r="X173" s="17">
        <v>108</v>
      </c>
      <c r="Y173" s="26">
        <v>0.54545454545454541</v>
      </c>
      <c r="Z173" s="12" t="s">
        <v>455</v>
      </c>
      <c r="AA173" s="12" t="s">
        <v>451</v>
      </c>
      <c r="AB173" s="12" t="s">
        <v>456</v>
      </c>
      <c r="AC173" s="85">
        <v>635358439</v>
      </c>
      <c r="AD173" s="85" t="b">
        <v>0</v>
      </c>
      <c r="AE173" s="8"/>
      <c r="AF173" s="8" t="b">
        <v>1</v>
      </c>
      <c r="AG173" s="10" t="b">
        <v>0</v>
      </c>
      <c r="AH173" s="11"/>
      <c r="AI173" s="86" t="b">
        <v>0</v>
      </c>
      <c r="AJ173" s="17">
        <v>127</v>
      </c>
      <c r="AK173" s="11" t="s">
        <v>344</v>
      </c>
      <c r="AL173" s="87" t="b">
        <v>0</v>
      </c>
      <c r="AM173" s="87" t="b">
        <v>0</v>
      </c>
      <c r="AN173" s="11" t="s">
        <v>335</v>
      </c>
      <c r="AO173" s="11" t="s">
        <v>348</v>
      </c>
      <c r="AP173" s="11" t="s">
        <v>341</v>
      </c>
      <c r="AQ173" s="11" t="s">
        <v>339</v>
      </c>
      <c r="AR173" s="11" t="s">
        <v>342</v>
      </c>
      <c r="AS173" s="11" t="s">
        <v>336</v>
      </c>
      <c r="AT173" s="11" t="s">
        <v>352</v>
      </c>
      <c r="AU173" s="11" t="s">
        <v>346</v>
      </c>
      <c r="AV173" s="18" t="s">
        <v>340</v>
      </c>
    </row>
    <row r="174" spans="1:48" x14ac:dyDescent="0.35">
      <c r="A174" s="8">
        <v>283</v>
      </c>
      <c r="B174" s="8" t="b">
        <v>1</v>
      </c>
      <c r="C174" s="8" t="b">
        <v>0</v>
      </c>
      <c r="D174" s="8" t="b">
        <v>1</v>
      </c>
      <c r="E174" s="8" t="b">
        <v>1</v>
      </c>
      <c r="F174" s="8" t="b">
        <v>0</v>
      </c>
      <c r="G174" s="8">
        <v>0</v>
      </c>
      <c r="H174" s="8">
        <v>163</v>
      </c>
      <c r="I174" s="8">
        <v>0</v>
      </c>
      <c r="J174" s="8">
        <v>1</v>
      </c>
      <c r="K174" s="8" t="b">
        <v>0</v>
      </c>
      <c r="L174" s="8" t="b">
        <v>0</v>
      </c>
      <c r="M174" s="8" t="b">
        <v>0</v>
      </c>
      <c r="N174" s="8" t="b">
        <v>0</v>
      </c>
      <c r="O174" s="8" t="b">
        <v>0</v>
      </c>
      <c r="P174" s="8" t="b">
        <v>0</v>
      </c>
      <c r="Q174" s="8">
        <v>163</v>
      </c>
      <c r="R174" s="8"/>
      <c r="S174" s="19">
        <v>163</v>
      </c>
      <c r="T174" s="91"/>
      <c r="U174" s="8" t="s">
        <v>587</v>
      </c>
      <c r="V174" s="17">
        <v>4</v>
      </c>
      <c r="W174" s="17">
        <v>4</v>
      </c>
      <c r="X174" s="17">
        <v>106</v>
      </c>
      <c r="Y174" s="26">
        <v>0.51515151515151514</v>
      </c>
      <c r="Z174" s="12" t="s">
        <v>455</v>
      </c>
      <c r="AA174" s="12" t="s">
        <v>451</v>
      </c>
      <c r="AB174" s="12" t="s">
        <v>456</v>
      </c>
      <c r="AC174" s="85">
        <v>1707324297</v>
      </c>
      <c r="AD174" s="85" t="b">
        <v>1</v>
      </c>
      <c r="AE174" s="8"/>
      <c r="AF174" s="8" t="b">
        <v>1</v>
      </c>
      <c r="AG174" s="10" t="b">
        <v>0</v>
      </c>
      <c r="AH174" s="11"/>
      <c r="AI174" s="86" t="b">
        <v>0</v>
      </c>
      <c r="AJ174" s="17">
        <v>109</v>
      </c>
      <c r="AK174" s="11" t="s">
        <v>348</v>
      </c>
      <c r="AL174" s="87" t="b">
        <v>1</v>
      </c>
      <c r="AM174" s="87" t="b">
        <v>1</v>
      </c>
      <c r="AN174" s="11" t="s">
        <v>338</v>
      </c>
      <c r="AO174" s="11" t="s">
        <v>348</v>
      </c>
      <c r="AP174" s="11" t="s">
        <v>349</v>
      </c>
      <c r="AQ174" s="11" t="s">
        <v>339</v>
      </c>
      <c r="AR174" s="11" t="s">
        <v>342</v>
      </c>
      <c r="AS174" s="11" t="s">
        <v>336</v>
      </c>
      <c r="AT174" s="11" t="s">
        <v>337</v>
      </c>
      <c r="AU174" s="11" t="s">
        <v>343</v>
      </c>
      <c r="AV174" s="18" t="s">
        <v>340</v>
      </c>
    </row>
    <row r="175" spans="1:48" x14ac:dyDescent="0.35">
      <c r="A175" s="8">
        <v>189</v>
      </c>
      <c r="B175" s="8" t="b">
        <v>1</v>
      </c>
      <c r="C175" s="8" t="b">
        <v>0</v>
      </c>
      <c r="D175" s="8" t="b">
        <v>1</v>
      </c>
      <c r="E175" s="8" t="b">
        <v>0</v>
      </c>
      <c r="F175" s="8" t="b">
        <v>0</v>
      </c>
      <c r="G175" s="8">
        <v>0</v>
      </c>
      <c r="H175" s="8">
        <v>164</v>
      </c>
      <c r="I175" s="8">
        <v>0</v>
      </c>
      <c r="J175" s="8">
        <v>1</v>
      </c>
      <c r="K175" s="8" t="b">
        <v>1</v>
      </c>
      <c r="L175" s="8" t="b">
        <v>0</v>
      </c>
      <c r="M175" s="8" t="b">
        <v>0</v>
      </c>
      <c r="N175" s="8" t="b">
        <v>0</v>
      </c>
      <c r="O175" s="8" t="b">
        <v>0</v>
      </c>
      <c r="P175" s="8" t="b">
        <v>0</v>
      </c>
      <c r="Q175" s="8">
        <v>164</v>
      </c>
      <c r="R175" s="8"/>
      <c r="S175" s="19">
        <v>164</v>
      </c>
      <c r="T175" s="91"/>
      <c r="U175" s="8" t="s">
        <v>588</v>
      </c>
      <c r="V175" s="17">
        <v>5</v>
      </c>
      <c r="W175" s="17">
        <v>0</v>
      </c>
      <c r="X175" s="17">
        <v>94</v>
      </c>
      <c r="Y175" s="26">
        <v>0.47474747474747475</v>
      </c>
      <c r="Z175" s="12" t="s">
        <v>455</v>
      </c>
      <c r="AA175" s="12" t="s">
        <v>460</v>
      </c>
      <c r="AB175" s="12" t="s">
        <v>456</v>
      </c>
      <c r="AC175" s="85">
        <v>209303036</v>
      </c>
      <c r="AD175" s="85" t="b">
        <v>1</v>
      </c>
      <c r="AE175" s="8"/>
      <c r="AF175" s="8" t="b">
        <v>1</v>
      </c>
      <c r="AG175" s="10" t="b">
        <v>0</v>
      </c>
      <c r="AH175" s="11"/>
      <c r="AI175" s="86" t="b">
        <v>0</v>
      </c>
      <c r="AJ175" s="17">
        <v>126</v>
      </c>
      <c r="AK175" s="11" t="s">
        <v>342</v>
      </c>
      <c r="AL175" s="87" t="b">
        <v>1</v>
      </c>
      <c r="AM175" s="87" t="b">
        <v>0</v>
      </c>
      <c r="AN175" s="11" t="s">
        <v>335</v>
      </c>
      <c r="AO175" s="11" t="s">
        <v>348</v>
      </c>
      <c r="AP175" s="11" t="s">
        <v>341</v>
      </c>
      <c r="AQ175" s="11" t="s">
        <v>339</v>
      </c>
      <c r="AR175" s="11" t="s">
        <v>342</v>
      </c>
      <c r="AS175" s="11" t="s">
        <v>336</v>
      </c>
      <c r="AT175" s="11" t="s">
        <v>352</v>
      </c>
      <c r="AU175" s="11" t="s">
        <v>343</v>
      </c>
      <c r="AV175" s="18" t="s">
        <v>340</v>
      </c>
    </row>
    <row r="176" spans="1:48" x14ac:dyDescent="0.35">
      <c r="A176" s="8">
        <v>3205</v>
      </c>
      <c r="B176" s="8" t="b">
        <v>1</v>
      </c>
      <c r="C176" s="8" t="b">
        <v>0</v>
      </c>
      <c r="D176" s="8" t="b">
        <v>1</v>
      </c>
      <c r="E176" s="8" t="b">
        <v>0</v>
      </c>
      <c r="F176" s="8" t="b">
        <v>0</v>
      </c>
      <c r="G176" s="8">
        <v>0</v>
      </c>
      <c r="H176" s="8">
        <v>165</v>
      </c>
      <c r="I176" s="8">
        <v>0</v>
      </c>
      <c r="J176" s="8">
        <v>1</v>
      </c>
      <c r="K176" s="8" t="b">
        <v>0</v>
      </c>
      <c r="L176" s="8" t="b">
        <v>0</v>
      </c>
      <c r="M176" s="8" t="b">
        <v>0</v>
      </c>
      <c r="N176" s="8" t="b">
        <v>0</v>
      </c>
      <c r="O176" s="8" t="b">
        <v>0</v>
      </c>
      <c r="P176" s="8" t="b">
        <v>0</v>
      </c>
      <c r="Q176" s="8">
        <v>165</v>
      </c>
      <c r="R176" s="8"/>
      <c r="S176" s="19">
        <v>165</v>
      </c>
      <c r="T176" s="91"/>
      <c r="U176" s="8" t="s">
        <v>589</v>
      </c>
      <c r="V176" s="17">
        <v>4</v>
      </c>
      <c r="W176" s="17">
        <v>0</v>
      </c>
      <c r="X176" s="17">
        <v>90</v>
      </c>
      <c r="Y176" s="26">
        <v>0.45454545454545453</v>
      </c>
      <c r="Z176" s="12" t="s">
        <v>455</v>
      </c>
      <c r="AA176" s="12" t="s">
        <v>451</v>
      </c>
      <c r="AB176" s="12" t="s">
        <v>453</v>
      </c>
      <c r="AC176" s="85">
        <v>1351301625</v>
      </c>
      <c r="AD176" s="85" t="b">
        <v>0</v>
      </c>
      <c r="AE176" s="8"/>
      <c r="AF176" s="8" t="b">
        <v>1</v>
      </c>
      <c r="AG176" s="10" t="b">
        <v>0</v>
      </c>
      <c r="AH176" s="11"/>
      <c r="AI176" s="86" t="b">
        <v>0</v>
      </c>
      <c r="AJ176" s="17">
        <v>88</v>
      </c>
      <c r="AK176" s="11" t="s">
        <v>343</v>
      </c>
      <c r="AL176" s="87" t="b">
        <v>0</v>
      </c>
      <c r="AM176" s="87" t="b">
        <v>0</v>
      </c>
      <c r="AN176" s="11" t="s">
        <v>335</v>
      </c>
      <c r="AO176" s="11" t="s">
        <v>348</v>
      </c>
      <c r="AP176" s="11" t="s">
        <v>341</v>
      </c>
      <c r="AQ176" s="11" t="s">
        <v>351</v>
      </c>
      <c r="AR176" s="11" t="s">
        <v>347</v>
      </c>
      <c r="AS176" s="11" t="s">
        <v>350</v>
      </c>
      <c r="AT176" s="11" t="s">
        <v>352</v>
      </c>
      <c r="AU176" s="11" t="s">
        <v>346</v>
      </c>
      <c r="AV176" s="18" t="s">
        <v>344</v>
      </c>
    </row>
    <row r="177" spans="1:48" x14ac:dyDescent="0.35">
      <c r="A177" s="8">
        <v>3194</v>
      </c>
      <c r="B177" s="8" t="b">
        <v>1</v>
      </c>
      <c r="C177" s="8" t="b">
        <v>0</v>
      </c>
      <c r="D177" s="8" t="b">
        <v>1</v>
      </c>
      <c r="E177" s="8" t="b">
        <v>0</v>
      </c>
      <c r="F177" s="8" t="b">
        <v>0</v>
      </c>
      <c r="G177" s="8">
        <v>0</v>
      </c>
      <c r="H177" s="8">
        <v>166</v>
      </c>
      <c r="I177" s="8">
        <v>0</v>
      </c>
      <c r="J177" s="8">
        <v>1</v>
      </c>
      <c r="K177" s="8" t="b">
        <v>1</v>
      </c>
      <c r="L177" s="8" t="b">
        <v>0</v>
      </c>
      <c r="M177" s="8" t="b">
        <v>0</v>
      </c>
      <c r="N177" s="8" t="b">
        <v>0</v>
      </c>
      <c r="O177" s="8" t="b">
        <v>0</v>
      </c>
      <c r="P177" s="8" t="b">
        <v>0</v>
      </c>
      <c r="Q177" s="8">
        <v>166</v>
      </c>
      <c r="R177" s="8"/>
      <c r="S177" s="19">
        <v>166</v>
      </c>
      <c r="T177" s="91"/>
      <c r="U177" s="8" t="s">
        <v>590</v>
      </c>
      <c r="V177" s="17">
        <v>2</v>
      </c>
      <c r="W177" s="17">
        <v>0</v>
      </c>
      <c r="X177" s="17">
        <v>85</v>
      </c>
      <c r="Y177" s="26">
        <v>0.42929292929292928</v>
      </c>
      <c r="Z177" s="12" t="s">
        <v>455</v>
      </c>
      <c r="AA177" s="12" t="s">
        <v>451</v>
      </c>
      <c r="AB177" s="12" t="s">
        <v>450</v>
      </c>
      <c r="AC177" s="85">
        <v>173278419</v>
      </c>
      <c r="AD177" s="85" t="b">
        <v>0</v>
      </c>
      <c r="AE177" s="8"/>
      <c r="AF177" s="8" t="b">
        <v>1</v>
      </c>
      <c r="AG177" s="10" t="b">
        <v>0</v>
      </c>
      <c r="AH177" s="11"/>
      <c r="AI177" s="86" t="b">
        <v>0</v>
      </c>
      <c r="AJ177" s="17">
        <v>81</v>
      </c>
      <c r="AK177" s="11" t="s">
        <v>341</v>
      </c>
      <c r="AL177" s="87" t="b">
        <v>0</v>
      </c>
      <c r="AM177" s="87" t="b">
        <v>1</v>
      </c>
      <c r="AN177" s="11" t="s">
        <v>335</v>
      </c>
      <c r="AO177" s="11" t="s">
        <v>348</v>
      </c>
      <c r="AP177" s="11" t="s">
        <v>349</v>
      </c>
      <c r="AQ177" s="11" t="s">
        <v>339</v>
      </c>
      <c r="AR177" s="11" t="s">
        <v>347</v>
      </c>
      <c r="AS177" s="11" t="s">
        <v>336</v>
      </c>
      <c r="AT177" s="11" t="s">
        <v>337</v>
      </c>
      <c r="AU177" s="11" t="s">
        <v>346</v>
      </c>
      <c r="AV177" s="18" t="s">
        <v>344</v>
      </c>
    </row>
    <row r="178" spans="1:48" x14ac:dyDescent="0.35">
      <c r="A178" s="8">
        <v>319</v>
      </c>
      <c r="B178" s="8" t="b">
        <v>1</v>
      </c>
      <c r="C178" s="8" t="b">
        <v>0</v>
      </c>
      <c r="D178" s="8" t="b">
        <v>1</v>
      </c>
      <c r="E178" s="8" t="b">
        <v>0</v>
      </c>
      <c r="F178" s="8" t="b">
        <v>0</v>
      </c>
      <c r="G178" s="8">
        <v>0</v>
      </c>
      <c r="H178" s="8">
        <v>167</v>
      </c>
      <c r="I178" s="8">
        <v>0</v>
      </c>
      <c r="J178" s="8">
        <v>1</v>
      </c>
      <c r="K178" s="8" t="b">
        <v>0</v>
      </c>
      <c r="L178" s="8" t="b">
        <v>0</v>
      </c>
      <c r="M178" s="8" t="b">
        <v>0</v>
      </c>
      <c r="N178" s="8" t="b">
        <v>0</v>
      </c>
      <c r="O178" s="8" t="b">
        <v>0</v>
      </c>
      <c r="P178" s="8" t="b">
        <v>0</v>
      </c>
      <c r="Q178" s="8">
        <v>167</v>
      </c>
      <c r="R178" s="8"/>
      <c r="S178" s="19">
        <v>167</v>
      </c>
      <c r="T178" s="91"/>
      <c r="U178" s="8" t="s">
        <v>591</v>
      </c>
      <c r="V178" s="17">
        <v>4</v>
      </c>
      <c r="W178" s="17">
        <v>0</v>
      </c>
      <c r="X178" s="17">
        <v>78</v>
      </c>
      <c r="Y178" s="26">
        <v>0.39393939393939392</v>
      </c>
      <c r="Z178" s="12"/>
      <c r="AA178" s="12"/>
      <c r="AB178" s="12"/>
      <c r="AC178" s="85">
        <v>1327862793</v>
      </c>
      <c r="AD178" s="85" t="b">
        <v>1</v>
      </c>
      <c r="AE178" s="8"/>
      <c r="AF178" s="8" t="b">
        <v>1</v>
      </c>
      <c r="AG178" s="10" t="b">
        <v>0</v>
      </c>
      <c r="AH178" s="11"/>
      <c r="AI178" s="86" t="b">
        <v>0</v>
      </c>
      <c r="AJ178" s="17">
        <v>130</v>
      </c>
      <c r="AK178" s="11"/>
      <c r="AL178" s="87" t="b">
        <v>0</v>
      </c>
      <c r="AM178" s="87" t="b">
        <v>0</v>
      </c>
      <c r="AN178" s="11" t="s">
        <v>335</v>
      </c>
      <c r="AO178" s="11" t="s">
        <v>348</v>
      </c>
      <c r="AP178" s="11" t="s">
        <v>341</v>
      </c>
      <c r="AQ178" s="11" t="s">
        <v>351</v>
      </c>
      <c r="AR178" s="11" t="s">
        <v>342</v>
      </c>
      <c r="AS178" s="11" t="s">
        <v>350</v>
      </c>
      <c r="AT178" s="11" t="s">
        <v>337</v>
      </c>
      <c r="AU178" s="11" t="s">
        <v>343</v>
      </c>
      <c r="AV178" s="18" t="s">
        <v>340</v>
      </c>
    </row>
    <row r="179" spans="1:48" x14ac:dyDescent="0.35">
      <c r="A179" s="8">
        <v>320</v>
      </c>
      <c r="B179" s="8" t="b">
        <v>1</v>
      </c>
      <c r="C179" s="8" t="b">
        <v>0</v>
      </c>
      <c r="D179" s="8" t="b">
        <v>1</v>
      </c>
      <c r="E179" s="8" t="b">
        <v>0</v>
      </c>
      <c r="F179" s="8" t="b">
        <v>0</v>
      </c>
      <c r="G179" s="8">
        <v>0</v>
      </c>
      <c r="H179" s="8">
        <v>167</v>
      </c>
      <c r="I179" s="8">
        <v>0</v>
      </c>
      <c r="J179" s="8">
        <v>2</v>
      </c>
      <c r="K179" s="8" t="b">
        <v>0</v>
      </c>
      <c r="L179" s="8" t="b">
        <v>0</v>
      </c>
      <c r="M179" s="8" t="b">
        <v>0</v>
      </c>
      <c r="N179" s="8" t="b">
        <v>0</v>
      </c>
      <c r="O179" s="8" t="b">
        <v>0</v>
      </c>
      <c r="P179" s="8" t="b">
        <v>0</v>
      </c>
      <c r="Q179" s="8">
        <v>168</v>
      </c>
      <c r="R179" s="8"/>
      <c r="S179" s="19">
        <v>167</v>
      </c>
      <c r="T179" s="91"/>
      <c r="U179" s="8" t="s">
        <v>592</v>
      </c>
      <c r="V179" s="17">
        <v>4</v>
      </c>
      <c r="W179" s="17">
        <v>0</v>
      </c>
      <c r="X179" s="17">
        <v>78</v>
      </c>
      <c r="Y179" s="26">
        <v>0.39393939393939392</v>
      </c>
      <c r="Z179" s="12"/>
      <c r="AA179" s="12"/>
      <c r="AB179" s="12"/>
      <c r="AC179" s="85">
        <v>82447695</v>
      </c>
      <c r="AD179" s="85" t="b">
        <v>1</v>
      </c>
      <c r="AE179" s="8"/>
      <c r="AF179" s="8" t="b">
        <v>1</v>
      </c>
      <c r="AG179" s="10" t="b">
        <v>0</v>
      </c>
      <c r="AH179" s="11"/>
      <c r="AI179" s="86" t="b">
        <v>0</v>
      </c>
      <c r="AJ179" s="17">
        <v>130</v>
      </c>
      <c r="AK179" s="11"/>
      <c r="AL179" s="87" t="b">
        <v>0</v>
      </c>
      <c r="AM179" s="87" t="b">
        <v>0</v>
      </c>
      <c r="AN179" s="11" t="s">
        <v>335</v>
      </c>
      <c r="AO179" s="11" t="s">
        <v>348</v>
      </c>
      <c r="AP179" s="11" t="s">
        <v>341</v>
      </c>
      <c r="AQ179" s="11" t="s">
        <v>351</v>
      </c>
      <c r="AR179" s="11" t="s">
        <v>342</v>
      </c>
      <c r="AS179" s="11" t="s">
        <v>350</v>
      </c>
      <c r="AT179" s="11" t="s">
        <v>337</v>
      </c>
      <c r="AU179" s="11" t="s">
        <v>343</v>
      </c>
      <c r="AV179" s="18" t="s">
        <v>340</v>
      </c>
    </row>
    <row r="180" spans="1:48" x14ac:dyDescent="0.35">
      <c r="B180" s="4" t="b">
        <v>0</v>
      </c>
      <c r="C180" s="8" t="b">
        <v>0</v>
      </c>
      <c r="I180">
        <v>-2146826273</v>
      </c>
      <c r="J180" s="8">
        <v>1</v>
      </c>
      <c r="K180" s="8" t="b">
        <v>1</v>
      </c>
      <c r="S180" s="19"/>
      <c r="T180" s="91"/>
      <c r="U180" s="8" t="s">
        <v>593</v>
      </c>
      <c r="V180" s="17"/>
      <c r="W180" s="17"/>
      <c r="X180" s="17"/>
      <c r="Y180" s="26"/>
      <c r="Z180" s="12"/>
      <c r="AA180" s="12"/>
      <c r="AB180" s="12"/>
      <c r="AC180" s="85"/>
      <c r="AD180" s="85"/>
      <c r="AE180" s="8"/>
      <c r="AF180" s="8"/>
      <c r="AG180" s="10"/>
      <c r="AH180" s="11"/>
      <c r="AI180" s="86" t="b">
        <v>0</v>
      </c>
      <c r="AJ180" s="17"/>
      <c r="AK180" s="11"/>
      <c r="AL180" s="87" t="b">
        <v>1</v>
      </c>
      <c r="AM180" s="87" t="b">
        <v>0</v>
      </c>
      <c r="AN180" s="11"/>
      <c r="AO180" s="11"/>
      <c r="AP180" s="11"/>
      <c r="AQ180" s="11"/>
      <c r="AR180" s="11"/>
      <c r="AS180" s="11"/>
      <c r="AT180" s="11"/>
      <c r="AU180" s="11"/>
      <c r="AV180" s="18"/>
    </row>
    <row r="181" spans="1:48" x14ac:dyDescent="0.35">
      <c r="B181" s="4" t="b">
        <v>0</v>
      </c>
      <c r="C181" s="8" t="b">
        <v>0</v>
      </c>
      <c r="I181">
        <v>-2146826273</v>
      </c>
      <c r="J181" s="8">
        <v>2</v>
      </c>
      <c r="K181" s="8" t="b">
        <v>1</v>
      </c>
      <c r="S181" s="19"/>
      <c r="T181" s="91"/>
      <c r="U181" s="8" t="s">
        <v>593</v>
      </c>
      <c r="V181" s="17"/>
      <c r="W181" s="17"/>
      <c r="X181" s="17"/>
      <c r="Y181" s="26"/>
      <c r="Z181" s="12"/>
      <c r="AA181" s="12"/>
      <c r="AB181" s="12"/>
      <c r="AC181" s="85"/>
      <c r="AD181" s="85"/>
      <c r="AE181" s="8"/>
      <c r="AF181" s="8"/>
      <c r="AG181" s="10"/>
      <c r="AH181" s="11"/>
      <c r="AI181" s="86" t="b">
        <v>0</v>
      </c>
      <c r="AJ181" s="17"/>
      <c r="AK181" s="11"/>
      <c r="AL181" s="87" t="b">
        <v>1</v>
      </c>
      <c r="AM181" s="87" t="b">
        <v>0</v>
      </c>
      <c r="AN181" s="11"/>
      <c r="AO181" s="11"/>
      <c r="AP181" s="11"/>
      <c r="AQ181" s="11"/>
      <c r="AR181" s="11"/>
      <c r="AS181" s="11"/>
      <c r="AT181" s="11"/>
      <c r="AU181" s="11"/>
      <c r="AV181" s="18"/>
    </row>
    <row r="182" spans="1:48" x14ac:dyDescent="0.35">
      <c r="B182" s="4" t="b">
        <v>0</v>
      </c>
      <c r="C182" s="8" t="b">
        <v>0</v>
      </c>
      <c r="I182">
        <v>-2146826273</v>
      </c>
      <c r="J182" s="8">
        <v>3</v>
      </c>
      <c r="K182" s="8" t="b">
        <v>1</v>
      </c>
      <c r="S182" s="19"/>
      <c r="T182" s="91"/>
      <c r="U182" s="8" t="s">
        <v>593</v>
      </c>
      <c r="V182" s="17"/>
      <c r="W182" s="17"/>
      <c r="X182" s="17"/>
      <c r="Y182" s="26"/>
      <c r="Z182" s="12"/>
      <c r="AA182" s="12"/>
      <c r="AB182" s="12"/>
      <c r="AC182" s="85"/>
      <c r="AD182" s="85"/>
      <c r="AE182" s="8"/>
      <c r="AF182" s="8"/>
      <c r="AG182" s="10"/>
      <c r="AH182" s="11"/>
      <c r="AI182" s="86" t="b">
        <v>0</v>
      </c>
      <c r="AJ182" s="17"/>
      <c r="AK182" s="11"/>
      <c r="AL182" s="87" t="b">
        <v>1</v>
      </c>
      <c r="AM182" s="87" t="b">
        <v>0</v>
      </c>
      <c r="AN182" s="11"/>
      <c r="AO182" s="11"/>
      <c r="AP182" s="11"/>
      <c r="AQ182" s="11"/>
      <c r="AR182" s="11"/>
      <c r="AS182" s="11"/>
      <c r="AT182" s="11"/>
      <c r="AU182" s="11"/>
      <c r="AV182" s="18"/>
    </row>
    <row r="183" spans="1:48" x14ac:dyDescent="0.35">
      <c r="B183" s="4" t="b">
        <v>0</v>
      </c>
      <c r="C183" s="8" t="b">
        <v>0</v>
      </c>
      <c r="I183">
        <v>-2146826273</v>
      </c>
      <c r="J183" s="8">
        <v>4</v>
      </c>
      <c r="K183" s="8" t="b">
        <v>1</v>
      </c>
      <c r="S183" s="19"/>
      <c r="T183" s="91"/>
      <c r="U183" s="8" t="s">
        <v>593</v>
      </c>
      <c r="V183" s="17"/>
      <c r="W183" s="17"/>
      <c r="X183" s="17"/>
      <c r="Y183" s="26"/>
      <c r="Z183" s="12"/>
      <c r="AA183" s="12"/>
      <c r="AB183" s="12"/>
      <c r="AC183" s="85"/>
      <c r="AD183" s="85"/>
      <c r="AE183" s="8"/>
      <c r="AF183" s="8"/>
      <c r="AG183" s="10"/>
      <c r="AH183" s="11"/>
      <c r="AI183" s="86" t="b">
        <v>0</v>
      </c>
      <c r="AJ183" s="17"/>
      <c r="AK183" s="11"/>
      <c r="AL183" s="87" t="b">
        <v>1</v>
      </c>
      <c r="AM183" s="87" t="b">
        <v>0</v>
      </c>
      <c r="AN183" s="11"/>
      <c r="AO183" s="11"/>
      <c r="AP183" s="11"/>
      <c r="AQ183" s="11"/>
      <c r="AR183" s="11"/>
      <c r="AS183" s="11"/>
      <c r="AT183" s="11"/>
      <c r="AU183" s="11"/>
      <c r="AV183" s="11"/>
    </row>
    <row r="184" spans="1:48" x14ac:dyDescent="0.35">
      <c r="B184" s="4" t="b">
        <v>0</v>
      </c>
      <c r="C184" s="8" t="b">
        <v>0</v>
      </c>
      <c r="I184">
        <v>-2146826273</v>
      </c>
      <c r="J184" s="8">
        <v>5</v>
      </c>
      <c r="K184" s="8" t="b">
        <v>1</v>
      </c>
      <c r="S184" s="19"/>
      <c r="T184" s="91"/>
      <c r="U184" s="8" t="s">
        <v>593</v>
      </c>
      <c r="V184" s="17"/>
      <c r="W184" s="17"/>
      <c r="X184" s="17"/>
      <c r="Y184" s="26"/>
      <c r="Z184" s="12"/>
      <c r="AA184" s="12"/>
      <c r="AB184" s="12"/>
      <c r="AC184" s="85"/>
      <c r="AD184" s="85"/>
      <c r="AE184" s="8"/>
      <c r="AF184" s="8"/>
      <c r="AG184" s="10"/>
      <c r="AH184" s="11"/>
      <c r="AI184" s="86" t="b">
        <v>0</v>
      </c>
      <c r="AJ184" s="17"/>
      <c r="AK184" s="11"/>
      <c r="AL184" s="87" t="b">
        <v>1</v>
      </c>
      <c r="AM184" s="87" t="b">
        <v>0</v>
      </c>
      <c r="AN184" s="11"/>
      <c r="AO184" s="11"/>
      <c r="AP184" s="11"/>
      <c r="AQ184" s="11"/>
      <c r="AR184" s="11"/>
      <c r="AS184" s="11"/>
      <c r="AT184" s="11"/>
      <c r="AU184" s="11"/>
      <c r="AV184" s="11"/>
    </row>
    <row r="185" spans="1:48" x14ac:dyDescent="0.35">
      <c r="B185" s="4" t="b">
        <v>0</v>
      </c>
      <c r="C185" s="8" t="b">
        <v>0</v>
      </c>
      <c r="I185">
        <v>-2146826273</v>
      </c>
      <c r="J185" s="8">
        <v>1</v>
      </c>
      <c r="K185" s="8" t="b">
        <v>0</v>
      </c>
      <c r="S185" s="19"/>
      <c r="T185" s="91"/>
      <c r="U185" s="8" t="s">
        <v>593</v>
      </c>
      <c r="V185" s="17"/>
      <c r="W185" s="17"/>
      <c r="X185" s="17"/>
      <c r="Y185" s="26"/>
      <c r="Z185" s="12"/>
      <c r="AA185" s="12"/>
      <c r="AB185" s="12"/>
      <c r="AC185" s="85"/>
      <c r="AD185" s="85"/>
      <c r="AE185" s="8"/>
      <c r="AF185" s="8"/>
      <c r="AG185" s="10"/>
      <c r="AH185" s="11"/>
      <c r="AI185" s="86" t="b">
        <v>0</v>
      </c>
      <c r="AJ185" s="17"/>
      <c r="AK185" s="11"/>
      <c r="AL185" s="87" t="b">
        <v>1</v>
      </c>
      <c r="AM185" s="87" t="b">
        <v>0</v>
      </c>
      <c r="AN185" s="11"/>
      <c r="AO185" s="11"/>
      <c r="AP185" s="11"/>
      <c r="AQ185" s="11"/>
      <c r="AR185" s="11"/>
      <c r="AS185" s="11"/>
      <c r="AT185" s="11"/>
      <c r="AU185" s="11"/>
      <c r="AV185" s="11"/>
    </row>
    <row r="186" spans="1:48" x14ac:dyDescent="0.35">
      <c r="B186" s="4" t="b">
        <v>0</v>
      </c>
      <c r="C186" s="8" t="b">
        <v>0</v>
      </c>
      <c r="I186">
        <v>-2146826273</v>
      </c>
      <c r="J186" s="8">
        <v>2</v>
      </c>
      <c r="K186" s="8" t="b">
        <v>0</v>
      </c>
      <c r="S186" s="19"/>
      <c r="T186" s="91"/>
      <c r="U186" s="8" t="s">
        <v>593</v>
      </c>
      <c r="V186" s="17"/>
      <c r="W186" s="17"/>
      <c r="X186" s="17"/>
      <c r="Y186" s="26"/>
      <c r="Z186" s="12"/>
      <c r="AA186" s="12"/>
      <c r="AB186" s="12"/>
      <c r="AC186" s="85"/>
      <c r="AD186" s="85"/>
      <c r="AE186" s="8"/>
      <c r="AF186" s="8"/>
      <c r="AG186" s="10"/>
      <c r="AH186" s="11"/>
      <c r="AI186" s="86" t="b">
        <v>0</v>
      </c>
      <c r="AJ186" s="17"/>
      <c r="AK186" s="11"/>
      <c r="AL186" s="87" t="b">
        <v>1</v>
      </c>
      <c r="AM186" s="87" t="b">
        <v>0</v>
      </c>
      <c r="AN186" s="11"/>
      <c r="AO186" s="11"/>
      <c r="AP186" s="11"/>
      <c r="AQ186" s="11"/>
      <c r="AR186" s="11"/>
      <c r="AS186" s="11"/>
      <c r="AT186" s="11"/>
      <c r="AU186" s="11"/>
      <c r="AV186" s="11"/>
    </row>
    <row r="187" spans="1:48" x14ac:dyDescent="0.35">
      <c r="B187" s="4" t="b">
        <v>0</v>
      </c>
      <c r="C187" s="8" t="b">
        <v>0</v>
      </c>
      <c r="I187">
        <v>-2146826273</v>
      </c>
      <c r="J187" s="8">
        <v>3</v>
      </c>
      <c r="K187" s="8" t="b">
        <v>0</v>
      </c>
      <c r="S187" s="19"/>
      <c r="T187" s="91"/>
      <c r="U187" s="8" t="s">
        <v>593</v>
      </c>
      <c r="V187" s="17"/>
      <c r="W187" s="17"/>
      <c r="X187" s="17"/>
      <c r="Y187" s="26"/>
      <c r="Z187" s="12"/>
      <c r="AA187" s="12"/>
      <c r="AB187" s="12"/>
      <c r="AC187" s="85"/>
      <c r="AD187" s="85"/>
      <c r="AE187" s="8"/>
      <c r="AF187" s="8"/>
      <c r="AG187" s="10"/>
      <c r="AH187" s="11"/>
      <c r="AI187" s="86" t="b">
        <v>0</v>
      </c>
      <c r="AJ187" s="17"/>
      <c r="AK187" s="11"/>
      <c r="AL187" s="87" t="b">
        <v>1</v>
      </c>
      <c r="AM187" s="87" t="b">
        <v>0</v>
      </c>
      <c r="AN187" s="11"/>
      <c r="AO187" s="11"/>
      <c r="AP187" s="11"/>
      <c r="AQ187" s="11"/>
      <c r="AR187" s="11"/>
      <c r="AS187" s="11"/>
      <c r="AT187" s="11"/>
      <c r="AU187" s="11"/>
      <c r="AV187" s="11"/>
    </row>
    <row r="188" spans="1:48" x14ac:dyDescent="0.35">
      <c r="B188" s="4" t="b">
        <v>0</v>
      </c>
      <c r="C188" s="8" t="b">
        <v>0</v>
      </c>
      <c r="I188">
        <v>-2146826273</v>
      </c>
      <c r="J188" s="8">
        <v>4</v>
      </c>
      <c r="K188" s="8" t="b">
        <v>0</v>
      </c>
      <c r="S188" s="19"/>
      <c r="T188" s="91"/>
      <c r="U188" s="8" t="s">
        <v>593</v>
      </c>
      <c r="V188" s="17"/>
      <c r="W188" s="17"/>
      <c r="X188" s="17"/>
      <c r="Y188" s="26"/>
      <c r="Z188" s="12"/>
      <c r="AA188" s="12"/>
      <c r="AB188" s="12"/>
      <c r="AC188" s="85"/>
      <c r="AD188" s="85"/>
      <c r="AE188" s="8"/>
      <c r="AF188" s="8"/>
      <c r="AG188" s="10"/>
      <c r="AH188" s="11"/>
      <c r="AI188" s="86" t="b">
        <v>0</v>
      </c>
      <c r="AJ188" s="17"/>
      <c r="AK188" s="11"/>
      <c r="AL188" s="87" t="b">
        <v>1</v>
      </c>
      <c r="AM188" s="87" t="b">
        <v>0</v>
      </c>
      <c r="AN188" s="11"/>
      <c r="AO188" s="11"/>
      <c r="AP188" s="11"/>
      <c r="AQ188" s="11"/>
      <c r="AR188" s="11"/>
      <c r="AS188" s="11"/>
      <c r="AT188" s="11"/>
      <c r="AU188" s="11"/>
      <c r="AV188" s="11"/>
    </row>
    <row r="189" spans="1:48" x14ac:dyDescent="0.35">
      <c r="B189" s="4" t="b">
        <v>0</v>
      </c>
      <c r="C189" s="8" t="b">
        <v>0</v>
      </c>
      <c r="I189">
        <v>-2146826273</v>
      </c>
      <c r="J189" s="8">
        <v>5</v>
      </c>
      <c r="K189" s="8" t="b">
        <v>0</v>
      </c>
      <c r="S189" s="19"/>
      <c r="T189" s="91"/>
      <c r="U189" s="8" t="s">
        <v>593</v>
      </c>
      <c r="V189" s="17"/>
      <c r="W189" s="17"/>
      <c r="X189" s="17"/>
      <c r="Y189" s="26"/>
      <c r="Z189" s="12"/>
      <c r="AA189" s="12"/>
      <c r="AB189" s="12"/>
      <c r="AC189" s="85"/>
      <c r="AD189" s="85"/>
      <c r="AE189" s="8"/>
      <c r="AF189" s="8"/>
      <c r="AG189" s="10"/>
      <c r="AH189" s="11"/>
      <c r="AI189" s="86" t="b">
        <v>0</v>
      </c>
      <c r="AJ189" s="17"/>
      <c r="AK189" s="11"/>
      <c r="AL189" s="87" t="b">
        <v>1</v>
      </c>
      <c r="AM189" s="87" t="b">
        <v>0</v>
      </c>
      <c r="AN189" s="11"/>
      <c r="AO189" s="11"/>
      <c r="AP189" s="11"/>
      <c r="AQ189" s="11"/>
      <c r="AR189" s="11"/>
      <c r="AS189" s="11"/>
      <c r="AT189" s="11"/>
      <c r="AU189" s="11"/>
      <c r="AV189" s="11"/>
    </row>
    <row r="190" spans="1:48" x14ac:dyDescent="0.35">
      <c r="B190" s="4" t="b">
        <v>0</v>
      </c>
      <c r="C190" s="8" t="b">
        <v>0</v>
      </c>
      <c r="I190">
        <v>-2146826273</v>
      </c>
      <c r="J190" s="8">
        <v>1</v>
      </c>
      <c r="K190" s="8" t="b">
        <v>1</v>
      </c>
      <c r="S190" s="19"/>
      <c r="T190" s="91"/>
      <c r="U190" s="8" t="s">
        <v>593</v>
      </c>
      <c r="V190" s="17"/>
      <c r="W190" s="17"/>
      <c r="X190" s="17"/>
      <c r="Y190" s="26"/>
      <c r="Z190" s="12"/>
      <c r="AA190" s="12"/>
      <c r="AB190" s="12"/>
      <c r="AC190" s="85"/>
      <c r="AD190" s="85"/>
      <c r="AE190" s="8"/>
      <c r="AF190" s="8"/>
      <c r="AG190" s="10"/>
      <c r="AH190" s="11"/>
      <c r="AI190" s="86" t="b">
        <v>0</v>
      </c>
      <c r="AJ190" s="17"/>
      <c r="AK190" s="11"/>
      <c r="AL190" s="87" t="b">
        <v>1</v>
      </c>
      <c r="AM190" s="87" t="b">
        <v>0</v>
      </c>
      <c r="AN190" s="11"/>
      <c r="AO190" s="11"/>
      <c r="AP190" s="11"/>
      <c r="AQ190" s="11"/>
      <c r="AR190" s="11"/>
      <c r="AS190" s="11"/>
      <c r="AT190" s="11"/>
      <c r="AU190" s="11"/>
      <c r="AV190" s="11"/>
    </row>
    <row r="191" spans="1:48" x14ac:dyDescent="0.35">
      <c r="B191" s="4" t="b">
        <v>0</v>
      </c>
      <c r="C191" s="8" t="b">
        <v>0</v>
      </c>
      <c r="I191">
        <v>-2146826273</v>
      </c>
      <c r="J191" s="8">
        <v>2</v>
      </c>
      <c r="K191" s="8" t="b">
        <v>1</v>
      </c>
      <c r="S191" s="19"/>
      <c r="T191" s="91"/>
      <c r="U191" s="8" t="s">
        <v>593</v>
      </c>
      <c r="V191" s="17"/>
      <c r="W191" s="17"/>
      <c r="X191" s="17"/>
      <c r="Y191" s="26"/>
      <c r="Z191" s="12"/>
      <c r="AA191" s="12"/>
      <c r="AB191" s="12"/>
      <c r="AC191" s="85"/>
      <c r="AD191" s="85"/>
      <c r="AE191" s="8"/>
      <c r="AF191" s="8"/>
      <c r="AG191" s="10"/>
      <c r="AH191" s="11"/>
      <c r="AI191" s="86" t="b">
        <v>0</v>
      </c>
      <c r="AJ191" s="17"/>
      <c r="AK191" s="11"/>
      <c r="AL191" s="87" t="b">
        <v>1</v>
      </c>
      <c r="AM191" s="87" t="b">
        <v>0</v>
      </c>
      <c r="AN191" s="11"/>
      <c r="AO191" s="11"/>
      <c r="AP191" s="11"/>
      <c r="AQ191" s="11"/>
      <c r="AR191" s="11"/>
      <c r="AS191" s="11"/>
      <c r="AT191" s="11"/>
      <c r="AU191" s="11"/>
      <c r="AV191" s="11"/>
    </row>
  </sheetData>
  <autoFilter ref="S11:AV11" xr:uid="{3E5646C1-4DCB-4EBA-BC05-FCF7E78BA11F}"/>
  <mergeCells count="1">
    <mergeCell ref="S5:AV5"/>
  </mergeCells>
  <conditionalFormatting sqref="S12:AV191">
    <cfRule type="expression" dxfId="95" priority="196">
      <formula>AND($B12,NOT($B13))</formula>
    </cfRule>
    <cfRule type="expression" dxfId="94" priority="197">
      <formula>NOT($AD12)</formula>
    </cfRule>
    <cfRule type="expression" dxfId="93" priority="198">
      <formula>AND($B12,$C12,NOT($C13))</formula>
    </cfRule>
    <cfRule type="expression" dxfId="92" priority="199">
      <formula>AND($B12,$C12,$K12)</formula>
    </cfRule>
    <cfRule type="expression" dxfId="91" priority="200">
      <formula>AND($B12,$K12)</formula>
    </cfRule>
  </conditionalFormatting>
  <conditionalFormatting sqref="U12:U191 AE12:AE191">
    <cfRule type="expression" dxfId="90" priority="21">
      <formula>NOT($D12)</formula>
    </cfRule>
  </conditionalFormatting>
  <conditionalFormatting sqref="U12:V191 AE12:AE191">
    <cfRule type="expression" dxfId="89" priority="14">
      <formula>$P12</formula>
    </cfRule>
  </conditionalFormatting>
  <conditionalFormatting sqref="W12:W191">
    <cfRule type="expression" dxfId="88" priority="19">
      <formula>NOT($F12)</formula>
    </cfRule>
    <cfRule type="expression" dxfId="87" priority="20">
      <formula>$F12</formula>
    </cfRule>
  </conditionalFormatting>
  <conditionalFormatting sqref="AH12:AH191">
    <cfRule type="expression" dxfId="86" priority="194">
      <formula>AND(B12,AG12,AI12)</formula>
    </cfRule>
    <cfRule type="expression" dxfId="85" priority="195">
      <formula>AND(B12,AG12,NOT(AI12))</formula>
    </cfRule>
  </conditionalFormatting>
  <conditionalFormatting sqref="AK12:AK191">
    <cfRule type="expression" dxfId="84" priority="43">
      <formula>AND($B12,AL12)</formula>
    </cfRule>
    <cfRule type="expression" dxfId="83" priority="46">
      <formula>NOT(AL12)</formula>
    </cfRule>
    <cfRule type="expression" dxfId="82" priority="47">
      <formula>AM12</formula>
    </cfRule>
  </conditionalFormatting>
  <conditionalFormatting sqref="AN12:AV191">
    <cfRule type="expression" dxfId="81" priority="39">
      <formula>AND($B12,AN12&lt;&gt;AN$1)</formula>
    </cfRule>
    <cfRule type="expression" dxfId="80" priority="48">
      <formula>AND($B12,AN12=AN$1)</formula>
    </cfRule>
  </conditionalFormatting>
  <pageMargins left="0.70866141732283472" right="0.70866141732283472" top="0.74803149606299213" bottom="0.74803149606299213" header="0.31496062992125984" footer="0.31496062992125984"/>
  <pageSetup paperSize="9" scale="45" fitToHeight="0" orientation="portrait" r:id="rId1"/>
  <headerFooter>
    <oddFooter>&amp;CPage &amp;P of &amp;N&amp;R&amp;D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9CFEA-9A2F-46A9-900E-E52D66688DB6}">
  <sheetPr codeName="Sheet27">
    <tabColor theme="5" tint="0.59999389629810485"/>
  </sheetPr>
  <dimension ref="A1:BN425"/>
  <sheetViews>
    <sheetView topLeftCell="AR1" workbookViewId="0">
      <selection activeCell="BN2" sqref="BN2:BN19"/>
    </sheetView>
  </sheetViews>
  <sheetFormatPr defaultRowHeight="14.5" outlineLevelCol="1" x14ac:dyDescent="0.35"/>
  <cols>
    <col min="1" max="1" width="15.54296875" bestFit="1" customWidth="1"/>
    <col min="2" max="2" width="9.6328125" bestFit="1" customWidth="1"/>
    <col min="3" max="3" width="12.90625" bestFit="1" customWidth="1"/>
    <col min="4" max="4" width="12" bestFit="1" customWidth="1"/>
    <col min="5" max="5" width="19" bestFit="1" customWidth="1"/>
    <col min="6" max="6" width="9.453125" bestFit="1" customWidth="1"/>
    <col min="7" max="7" width="9.453125" customWidth="1"/>
    <col min="8" max="8" width="3" bestFit="1" customWidth="1"/>
    <col min="15" max="37" width="0" hidden="1" customWidth="1" outlineLevel="1"/>
    <col min="38" max="38" width="8.90625" collapsed="1"/>
  </cols>
  <sheetData>
    <row r="1" spans="1:66" x14ac:dyDescent="0.35">
      <c r="A1" s="1" t="s">
        <v>330</v>
      </c>
      <c r="B1" t="s">
        <v>1</v>
      </c>
      <c r="C1" t="s">
        <v>331</v>
      </c>
      <c r="D1" t="s">
        <v>332</v>
      </c>
      <c r="E1" t="s">
        <v>333</v>
      </c>
      <c r="F1" t="s">
        <v>334</v>
      </c>
      <c r="H1">
        <v>18</v>
      </c>
      <c r="I1">
        <v>23</v>
      </c>
      <c r="J1" t="s">
        <v>1</v>
      </c>
      <c r="L1" t="s">
        <v>332</v>
      </c>
      <c r="N1">
        <v>0</v>
      </c>
      <c r="O1">
        <v>1</v>
      </c>
      <c r="P1">
        <v>2</v>
      </c>
      <c r="Q1">
        <v>3</v>
      </c>
      <c r="R1">
        <v>4</v>
      </c>
      <c r="S1">
        <v>5</v>
      </c>
      <c r="T1">
        <v>6</v>
      </c>
      <c r="U1">
        <v>7</v>
      </c>
      <c r="V1">
        <v>8</v>
      </c>
      <c r="W1">
        <v>9</v>
      </c>
      <c r="X1">
        <v>10</v>
      </c>
      <c r="Y1">
        <v>11</v>
      </c>
      <c r="Z1">
        <v>12</v>
      </c>
      <c r="AA1">
        <v>13</v>
      </c>
      <c r="AB1">
        <v>14</v>
      </c>
      <c r="AC1">
        <v>15</v>
      </c>
      <c r="AD1">
        <v>16</v>
      </c>
      <c r="AE1">
        <v>17</v>
      </c>
      <c r="AF1">
        <v>18</v>
      </c>
      <c r="AG1">
        <v>19</v>
      </c>
      <c r="AH1">
        <v>20</v>
      </c>
      <c r="AI1">
        <v>21</v>
      </c>
      <c r="AJ1">
        <v>22</v>
      </c>
      <c r="AK1">
        <v>23</v>
      </c>
      <c r="AL1">
        <v>24</v>
      </c>
      <c r="AP1">
        <v>0</v>
      </c>
      <c r="AQ1">
        <v>1</v>
      </c>
      <c r="AR1">
        <v>2</v>
      </c>
      <c r="AS1">
        <v>3</v>
      </c>
      <c r="AT1">
        <v>4</v>
      </c>
      <c r="AU1">
        <v>5</v>
      </c>
      <c r="AV1">
        <v>6</v>
      </c>
      <c r="AW1">
        <v>7</v>
      </c>
      <c r="AX1">
        <v>8</v>
      </c>
      <c r="AY1">
        <v>9</v>
      </c>
      <c r="AZ1">
        <v>10</v>
      </c>
      <c r="BA1">
        <v>11</v>
      </c>
      <c r="BB1">
        <v>12</v>
      </c>
      <c r="BC1">
        <v>13</v>
      </c>
      <c r="BD1">
        <v>14</v>
      </c>
      <c r="BE1">
        <v>15</v>
      </c>
      <c r="BF1">
        <v>16</v>
      </c>
      <c r="BG1">
        <v>17</v>
      </c>
      <c r="BH1">
        <v>18</v>
      </c>
      <c r="BI1">
        <v>19</v>
      </c>
      <c r="BJ1">
        <v>20</v>
      </c>
      <c r="BK1">
        <v>21</v>
      </c>
      <c r="BL1">
        <v>22</v>
      </c>
      <c r="BM1">
        <v>23</v>
      </c>
      <c r="BN1">
        <v>24</v>
      </c>
    </row>
    <row r="2" spans="1:66" x14ac:dyDescent="0.35">
      <c r="A2">
        <v>2612</v>
      </c>
      <c r="B2">
        <v>6</v>
      </c>
      <c r="C2">
        <v>0</v>
      </c>
      <c r="D2">
        <v>1</v>
      </c>
      <c r="E2">
        <v>4</v>
      </c>
      <c r="F2" t="b">
        <v>0</v>
      </c>
      <c r="J2">
        <v>4</v>
      </c>
      <c r="K2">
        <v>23</v>
      </c>
      <c r="L2">
        <v>1</v>
      </c>
      <c r="M2" t="s">
        <v>338</v>
      </c>
      <c r="N2">
        <v>-2146826246</v>
      </c>
      <c r="O2">
        <v>13</v>
      </c>
      <c r="P2">
        <v>5</v>
      </c>
      <c r="Q2">
        <v>3</v>
      </c>
      <c r="R2">
        <v>4</v>
      </c>
      <c r="S2">
        <v>2</v>
      </c>
      <c r="T2">
        <v>2</v>
      </c>
      <c r="U2">
        <v>2</v>
      </c>
      <c r="V2">
        <v>2</v>
      </c>
      <c r="W2">
        <v>2</v>
      </c>
      <c r="X2">
        <v>2</v>
      </c>
      <c r="Y2">
        <v>1</v>
      </c>
      <c r="Z2">
        <v>1</v>
      </c>
      <c r="AA2">
        <v>1</v>
      </c>
      <c r="AB2">
        <v>1</v>
      </c>
      <c r="AC2">
        <v>1</v>
      </c>
      <c r="AD2">
        <v>1</v>
      </c>
      <c r="AE2">
        <v>1</v>
      </c>
      <c r="AF2">
        <v>1</v>
      </c>
      <c r="AG2">
        <v>1</v>
      </c>
      <c r="AH2">
        <v>1</v>
      </c>
      <c r="AI2">
        <v>1</v>
      </c>
      <c r="AJ2">
        <v>1</v>
      </c>
      <c r="AK2">
        <v>1</v>
      </c>
      <c r="AL2">
        <v>-2146826246</v>
      </c>
      <c r="AO2" t="s">
        <v>338</v>
      </c>
      <c r="AP2" t="e">
        <f>NA()</f>
        <v>#N/A</v>
      </c>
      <c r="AQ2">
        <v>13</v>
      </c>
      <c r="AR2">
        <v>5</v>
      </c>
      <c r="AS2">
        <v>3</v>
      </c>
      <c r="AT2">
        <v>4</v>
      </c>
      <c r="AU2">
        <v>2</v>
      </c>
      <c r="AV2">
        <v>2</v>
      </c>
      <c r="AW2">
        <v>2</v>
      </c>
      <c r="AX2">
        <v>2</v>
      </c>
      <c r="AY2">
        <v>2</v>
      </c>
      <c r="AZ2">
        <v>2</v>
      </c>
      <c r="BA2">
        <v>1</v>
      </c>
      <c r="BB2">
        <v>1</v>
      </c>
      <c r="BC2">
        <v>1</v>
      </c>
      <c r="BD2">
        <v>1</v>
      </c>
      <c r="BE2">
        <v>1</v>
      </c>
      <c r="BF2">
        <v>1</v>
      </c>
      <c r="BG2">
        <v>1</v>
      </c>
      <c r="BH2">
        <v>1</v>
      </c>
      <c r="BI2">
        <v>1</v>
      </c>
      <c r="BJ2">
        <v>1</v>
      </c>
      <c r="BK2">
        <v>1</v>
      </c>
      <c r="BL2">
        <v>1</v>
      </c>
      <c r="BM2">
        <v>1</v>
      </c>
      <c r="BN2" t="e">
        <f>NA()</f>
        <v>#N/A</v>
      </c>
    </row>
    <row r="3" spans="1:66" x14ac:dyDescent="0.35">
      <c r="A3">
        <v>2613</v>
      </c>
      <c r="B3">
        <v>17</v>
      </c>
      <c r="C3">
        <v>0</v>
      </c>
      <c r="D3">
        <v>2</v>
      </c>
      <c r="E3">
        <v>4</v>
      </c>
      <c r="F3" t="b">
        <v>0</v>
      </c>
      <c r="H3">
        <v>0</v>
      </c>
      <c r="J3">
        <v>6</v>
      </c>
      <c r="K3">
        <v>23</v>
      </c>
      <c r="L3">
        <v>2</v>
      </c>
      <c r="M3" t="s">
        <v>340</v>
      </c>
      <c r="N3">
        <v>1</v>
      </c>
      <c r="O3">
        <v>1</v>
      </c>
      <c r="P3">
        <v>3</v>
      </c>
      <c r="Q3">
        <v>4</v>
      </c>
      <c r="R3">
        <v>2</v>
      </c>
      <c r="S3">
        <v>1</v>
      </c>
      <c r="T3">
        <v>1</v>
      </c>
      <c r="U3">
        <v>1</v>
      </c>
      <c r="V3">
        <v>1</v>
      </c>
      <c r="W3">
        <v>1</v>
      </c>
      <c r="X3">
        <v>1</v>
      </c>
      <c r="Y3">
        <v>2</v>
      </c>
      <c r="Z3">
        <v>2</v>
      </c>
      <c r="AA3">
        <v>2</v>
      </c>
      <c r="AB3">
        <v>2</v>
      </c>
      <c r="AC3">
        <v>2</v>
      </c>
      <c r="AD3">
        <v>2</v>
      </c>
      <c r="AE3">
        <v>2</v>
      </c>
      <c r="AF3">
        <v>2</v>
      </c>
      <c r="AG3">
        <v>2</v>
      </c>
      <c r="AH3">
        <v>2</v>
      </c>
      <c r="AI3">
        <v>2</v>
      </c>
      <c r="AJ3">
        <v>2</v>
      </c>
      <c r="AK3">
        <v>2</v>
      </c>
      <c r="AL3">
        <v>-2146826246</v>
      </c>
      <c r="AO3" t="s">
        <v>340</v>
      </c>
      <c r="AP3">
        <v>1</v>
      </c>
      <c r="AQ3">
        <v>1</v>
      </c>
      <c r="AR3">
        <v>3</v>
      </c>
      <c r="AS3">
        <v>4</v>
      </c>
      <c r="AT3">
        <v>2</v>
      </c>
      <c r="AU3">
        <v>1</v>
      </c>
      <c r="AV3">
        <v>1</v>
      </c>
      <c r="AW3">
        <v>1</v>
      </c>
      <c r="AX3">
        <v>1</v>
      </c>
      <c r="AY3">
        <v>1</v>
      </c>
      <c r="AZ3">
        <v>1</v>
      </c>
      <c r="BA3">
        <v>2</v>
      </c>
      <c r="BB3">
        <v>2</v>
      </c>
      <c r="BC3">
        <v>2</v>
      </c>
      <c r="BD3">
        <v>2</v>
      </c>
      <c r="BE3">
        <v>2</v>
      </c>
      <c r="BF3">
        <v>2</v>
      </c>
      <c r="BG3">
        <v>2</v>
      </c>
      <c r="BH3">
        <v>2</v>
      </c>
      <c r="BI3">
        <v>2</v>
      </c>
      <c r="BJ3">
        <v>2</v>
      </c>
      <c r="BK3">
        <v>2</v>
      </c>
      <c r="BL3">
        <v>2</v>
      </c>
      <c r="BM3">
        <v>2</v>
      </c>
      <c r="BN3" t="e">
        <f>NA()</f>
        <v>#N/A</v>
      </c>
    </row>
    <row r="4" spans="1:66" x14ac:dyDescent="0.35">
      <c r="A4">
        <v>2614</v>
      </c>
      <c r="B4">
        <v>18</v>
      </c>
      <c r="C4">
        <v>0</v>
      </c>
      <c r="D4">
        <v>3</v>
      </c>
      <c r="E4">
        <v>4</v>
      </c>
      <c r="F4" t="b">
        <v>0</v>
      </c>
      <c r="H4">
        <v>24</v>
      </c>
      <c r="J4">
        <v>5</v>
      </c>
      <c r="K4">
        <v>23</v>
      </c>
      <c r="L4">
        <v>3</v>
      </c>
      <c r="M4" t="s">
        <v>339</v>
      </c>
      <c r="N4">
        <v>6</v>
      </c>
      <c r="O4">
        <v>15</v>
      </c>
      <c r="P4">
        <v>16</v>
      </c>
      <c r="Q4">
        <v>13</v>
      </c>
      <c r="R4">
        <v>9</v>
      </c>
      <c r="S4">
        <v>6</v>
      </c>
      <c r="T4">
        <v>9</v>
      </c>
      <c r="U4">
        <v>5</v>
      </c>
      <c r="V4">
        <v>4</v>
      </c>
      <c r="W4">
        <v>4</v>
      </c>
      <c r="X4">
        <v>7</v>
      </c>
      <c r="Y4">
        <v>8</v>
      </c>
      <c r="Z4">
        <v>9</v>
      </c>
      <c r="AA4">
        <v>9</v>
      </c>
      <c r="AB4">
        <v>7</v>
      </c>
      <c r="AC4">
        <v>8</v>
      </c>
      <c r="AD4">
        <v>5</v>
      </c>
      <c r="AE4">
        <v>4</v>
      </c>
      <c r="AF4">
        <v>4</v>
      </c>
      <c r="AG4">
        <v>4</v>
      </c>
      <c r="AH4">
        <v>4</v>
      </c>
      <c r="AI4">
        <v>5</v>
      </c>
      <c r="AJ4">
        <v>4</v>
      </c>
      <c r="AK4">
        <v>3</v>
      </c>
      <c r="AL4">
        <v>-2146826246</v>
      </c>
      <c r="AO4" t="s">
        <v>339</v>
      </c>
      <c r="AP4">
        <v>6</v>
      </c>
      <c r="AQ4">
        <v>15</v>
      </c>
      <c r="AR4">
        <v>16</v>
      </c>
      <c r="AS4">
        <v>13</v>
      </c>
      <c r="AT4">
        <v>9</v>
      </c>
      <c r="AU4">
        <v>6</v>
      </c>
      <c r="AV4">
        <v>9</v>
      </c>
      <c r="AW4">
        <v>5</v>
      </c>
      <c r="AX4">
        <v>4</v>
      </c>
      <c r="AY4">
        <v>4</v>
      </c>
      <c r="AZ4">
        <v>7</v>
      </c>
      <c r="BA4">
        <v>8</v>
      </c>
      <c r="BB4">
        <v>9</v>
      </c>
      <c r="BC4">
        <v>9</v>
      </c>
      <c r="BD4">
        <v>7</v>
      </c>
      <c r="BE4">
        <v>8</v>
      </c>
      <c r="BF4">
        <v>5</v>
      </c>
      <c r="BG4">
        <v>4</v>
      </c>
      <c r="BH4">
        <v>4</v>
      </c>
      <c r="BI4">
        <v>4</v>
      </c>
      <c r="BJ4">
        <v>4</v>
      </c>
      <c r="BK4">
        <v>5</v>
      </c>
      <c r="BL4">
        <v>4</v>
      </c>
      <c r="BM4">
        <v>3</v>
      </c>
      <c r="BN4" t="e">
        <f>NA()</f>
        <v>#N/A</v>
      </c>
    </row>
    <row r="5" spans="1:66" x14ac:dyDescent="0.35">
      <c r="A5">
        <v>2615</v>
      </c>
      <c r="B5">
        <v>8</v>
      </c>
      <c r="C5">
        <v>0</v>
      </c>
      <c r="D5">
        <v>4</v>
      </c>
      <c r="E5">
        <v>4</v>
      </c>
      <c r="F5" t="b">
        <v>0</v>
      </c>
      <c r="J5">
        <v>13</v>
      </c>
      <c r="K5">
        <v>23</v>
      </c>
      <c r="L5">
        <v>4</v>
      </c>
      <c r="M5" t="s">
        <v>347</v>
      </c>
      <c r="N5">
        <v>8</v>
      </c>
      <c r="O5">
        <v>6</v>
      </c>
      <c r="P5">
        <v>4</v>
      </c>
      <c r="Q5">
        <v>5</v>
      </c>
      <c r="R5">
        <v>6</v>
      </c>
      <c r="S5">
        <v>3</v>
      </c>
      <c r="T5">
        <v>3</v>
      </c>
      <c r="U5">
        <v>3</v>
      </c>
      <c r="V5">
        <v>3</v>
      </c>
      <c r="W5">
        <v>3</v>
      </c>
      <c r="X5">
        <v>6</v>
      </c>
      <c r="Y5">
        <v>4</v>
      </c>
      <c r="Z5">
        <v>3</v>
      </c>
      <c r="AA5">
        <v>3</v>
      </c>
      <c r="AB5">
        <v>5</v>
      </c>
      <c r="AC5">
        <v>3</v>
      </c>
      <c r="AD5">
        <v>3</v>
      </c>
      <c r="AE5">
        <v>3</v>
      </c>
      <c r="AF5">
        <v>3</v>
      </c>
      <c r="AG5">
        <v>3</v>
      </c>
      <c r="AH5">
        <v>3</v>
      </c>
      <c r="AI5">
        <v>3</v>
      </c>
      <c r="AJ5">
        <v>3</v>
      </c>
      <c r="AK5">
        <v>4</v>
      </c>
      <c r="AL5">
        <v>-2146826246</v>
      </c>
      <c r="AO5" t="s">
        <v>347</v>
      </c>
      <c r="AP5">
        <v>8</v>
      </c>
      <c r="AQ5">
        <v>6</v>
      </c>
      <c r="AR5">
        <v>4</v>
      </c>
      <c r="AS5">
        <v>5</v>
      </c>
      <c r="AT5">
        <v>6</v>
      </c>
      <c r="AU5">
        <v>3</v>
      </c>
      <c r="AV5">
        <v>3</v>
      </c>
      <c r="AW5">
        <v>3</v>
      </c>
      <c r="AX5">
        <v>3</v>
      </c>
      <c r="AY5">
        <v>3</v>
      </c>
      <c r="AZ5">
        <v>6</v>
      </c>
      <c r="BA5">
        <v>4</v>
      </c>
      <c r="BB5">
        <v>3</v>
      </c>
      <c r="BC5">
        <v>3</v>
      </c>
      <c r="BD5">
        <v>5</v>
      </c>
      <c r="BE5">
        <v>3</v>
      </c>
      <c r="BF5">
        <v>3</v>
      </c>
      <c r="BG5">
        <v>3</v>
      </c>
      <c r="BH5">
        <v>3</v>
      </c>
      <c r="BI5">
        <v>3</v>
      </c>
      <c r="BJ5">
        <v>3</v>
      </c>
      <c r="BK5">
        <v>3</v>
      </c>
      <c r="BL5">
        <v>3</v>
      </c>
      <c r="BM5">
        <v>4</v>
      </c>
      <c r="BN5" t="e">
        <f>NA()</f>
        <v>#N/A</v>
      </c>
    </row>
    <row r="6" spans="1:66" x14ac:dyDescent="0.35">
      <c r="A6">
        <v>2616</v>
      </c>
      <c r="B6">
        <v>12</v>
      </c>
      <c r="C6">
        <v>0</v>
      </c>
      <c r="D6">
        <v>5</v>
      </c>
      <c r="E6">
        <v>4</v>
      </c>
      <c r="F6" t="b">
        <v>0</v>
      </c>
      <c r="J6">
        <v>16</v>
      </c>
      <c r="K6">
        <v>23</v>
      </c>
      <c r="L6">
        <v>5</v>
      </c>
      <c r="M6" t="s">
        <v>350</v>
      </c>
      <c r="N6">
        <v>-2146826246</v>
      </c>
      <c r="O6">
        <v>7</v>
      </c>
      <c r="P6">
        <v>11</v>
      </c>
      <c r="Q6">
        <v>8</v>
      </c>
      <c r="R6">
        <v>7</v>
      </c>
      <c r="S6">
        <v>9</v>
      </c>
      <c r="T6">
        <v>8</v>
      </c>
      <c r="U6">
        <v>4</v>
      </c>
      <c r="V6">
        <v>7</v>
      </c>
      <c r="W6">
        <v>7</v>
      </c>
      <c r="X6">
        <v>5</v>
      </c>
      <c r="Y6">
        <v>6</v>
      </c>
      <c r="Z6">
        <v>6</v>
      </c>
      <c r="AA6">
        <v>5</v>
      </c>
      <c r="AB6">
        <v>4</v>
      </c>
      <c r="AC6">
        <v>6</v>
      </c>
      <c r="AD6">
        <v>7</v>
      </c>
      <c r="AE6">
        <v>6</v>
      </c>
      <c r="AF6">
        <v>6</v>
      </c>
      <c r="AG6">
        <v>6</v>
      </c>
      <c r="AH6">
        <v>6</v>
      </c>
      <c r="AI6">
        <v>6</v>
      </c>
      <c r="AJ6">
        <v>6</v>
      </c>
      <c r="AK6">
        <v>5</v>
      </c>
      <c r="AL6">
        <v>-2146826246</v>
      </c>
      <c r="AO6" t="s">
        <v>350</v>
      </c>
      <c r="AP6" t="e">
        <f>NA()</f>
        <v>#N/A</v>
      </c>
      <c r="AQ6">
        <v>7</v>
      </c>
      <c r="AR6">
        <v>11</v>
      </c>
      <c r="AS6">
        <v>8</v>
      </c>
      <c r="AT6">
        <v>7</v>
      </c>
      <c r="AU6">
        <v>9</v>
      </c>
      <c r="AV6">
        <v>8</v>
      </c>
      <c r="AW6">
        <v>4</v>
      </c>
      <c r="AX6">
        <v>7</v>
      </c>
      <c r="AY6">
        <v>7</v>
      </c>
      <c r="AZ6">
        <v>5</v>
      </c>
      <c r="BA6">
        <v>6</v>
      </c>
      <c r="BB6">
        <v>6</v>
      </c>
      <c r="BC6">
        <v>5</v>
      </c>
      <c r="BD6">
        <v>4</v>
      </c>
      <c r="BE6">
        <v>6</v>
      </c>
      <c r="BF6">
        <v>7</v>
      </c>
      <c r="BG6">
        <v>6</v>
      </c>
      <c r="BH6">
        <v>6</v>
      </c>
      <c r="BI6">
        <v>6</v>
      </c>
      <c r="BJ6">
        <v>6</v>
      </c>
      <c r="BK6">
        <v>6</v>
      </c>
      <c r="BL6">
        <v>6</v>
      </c>
      <c r="BM6">
        <v>5</v>
      </c>
      <c r="BN6" t="e">
        <f>NA()</f>
        <v>#N/A</v>
      </c>
    </row>
    <row r="7" spans="1:66" x14ac:dyDescent="0.35">
      <c r="A7">
        <v>2617</v>
      </c>
      <c r="B7">
        <v>5</v>
      </c>
      <c r="C7">
        <v>0</v>
      </c>
      <c r="D7">
        <v>6</v>
      </c>
      <c r="E7">
        <v>0</v>
      </c>
      <c r="F7" t="b">
        <v>0</v>
      </c>
      <c r="J7">
        <v>7</v>
      </c>
      <c r="K7">
        <v>23</v>
      </c>
      <c r="L7">
        <v>6</v>
      </c>
      <c r="M7" t="s">
        <v>341</v>
      </c>
      <c r="N7">
        <v>9</v>
      </c>
      <c r="O7">
        <v>9</v>
      </c>
      <c r="P7">
        <v>14</v>
      </c>
      <c r="Q7">
        <v>10</v>
      </c>
      <c r="R7">
        <v>11</v>
      </c>
      <c r="S7">
        <v>8</v>
      </c>
      <c r="T7">
        <v>6</v>
      </c>
      <c r="U7">
        <v>9</v>
      </c>
      <c r="V7">
        <v>6</v>
      </c>
      <c r="W7">
        <v>5</v>
      </c>
      <c r="X7">
        <v>3</v>
      </c>
      <c r="Y7">
        <v>3</v>
      </c>
      <c r="Z7">
        <v>4</v>
      </c>
      <c r="AA7">
        <v>4</v>
      </c>
      <c r="AB7">
        <v>3</v>
      </c>
      <c r="AC7">
        <v>4</v>
      </c>
      <c r="AD7">
        <v>4</v>
      </c>
      <c r="AE7">
        <v>7</v>
      </c>
      <c r="AF7">
        <v>9</v>
      </c>
      <c r="AG7">
        <v>9</v>
      </c>
      <c r="AH7">
        <v>9</v>
      </c>
      <c r="AI7">
        <v>7</v>
      </c>
      <c r="AJ7">
        <v>7</v>
      </c>
      <c r="AK7">
        <v>6</v>
      </c>
      <c r="AL7">
        <v>-2146826246</v>
      </c>
      <c r="AO7" t="s">
        <v>341</v>
      </c>
      <c r="AP7">
        <v>9</v>
      </c>
      <c r="AQ7">
        <v>9</v>
      </c>
      <c r="AR7">
        <v>14</v>
      </c>
      <c r="AS7">
        <v>10</v>
      </c>
      <c r="AT7">
        <v>11</v>
      </c>
      <c r="AU7">
        <v>8</v>
      </c>
      <c r="AV7">
        <v>6</v>
      </c>
      <c r="AW7">
        <v>9</v>
      </c>
      <c r="AX7">
        <v>6</v>
      </c>
      <c r="AY7">
        <v>5</v>
      </c>
      <c r="AZ7">
        <v>3</v>
      </c>
      <c r="BA7">
        <v>3</v>
      </c>
      <c r="BB7">
        <v>4</v>
      </c>
      <c r="BC7">
        <v>4</v>
      </c>
      <c r="BD7">
        <v>3</v>
      </c>
      <c r="BE7">
        <v>4</v>
      </c>
      <c r="BF7">
        <v>4</v>
      </c>
      <c r="BG7">
        <v>7</v>
      </c>
      <c r="BH7">
        <v>9</v>
      </c>
      <c r="BI7">
        <v>9</v>
      </c>
      <c r="BJ7">
        <v>9</v>
      </c>
      <c r="BK7">
        <v>7</v>
      </c>
      <c r="BL7">
        <v>7</v>
      </c>
      <c r="BM7">
        <v>6</v>
      </c>
      <c r="BN7" t="e">
        <f>NA()</f>
        <v>#N/A</v>
      </c>
    </row>
    <row r="8" spans="1:66" x14ac:dyDescent="0.35">
      <c r="A8">
        <v>2618</v>
      </c>
      <c r="B8">
        <v>14</v>
      </c>
      <c r="C8">
        <v>0</v>
      </c>
      <c r="D8">
        <v>7</v>
      </c>
      <c r="E8">
        <v>0</v>
      </c>
      <c r="F8" t="b">
        <v>0</v>
      </c>
      <c r="J8">
        <v>1</v>
      </c>
      <c r="K8">
        <v>23</v>
      </c>
      <c r="L8">
        <v>7</v>
      </c>
      <c r="M8" t="s">
        <v>335</v>
      </c>
      <c r="N8">
        <v>-2146826246</v>
      </c>
      <c r="O8">
        <v>5</v>
      </c>
      <c r="P8">
        <v>8</v>
      </c>
      <c r="Q8">
        <v>12</v>
      </c>
      <c r="R8">
        <v>13</v>
      </c>
      <c r="S8">
        <v>11</v>
      </c>
      <c r="T8">
        <v>10</v>
      </c>
      <c r="U8">
        <v>13</v>
      </c>
      <c r="V8">
        <v>11</v>
      </c>
      <c r="W8">
        <v>8</v>
      </c>
      <c r="X8">
        <v>8</v>
      </c>
      <c r="Y8">
        <v>7</v>
      </c>
      <c r="Z8">
        <v>8</v>
      </c>
      <c r="AA8">
        <v>8</v>
      </c>
      <c r="AB8">
        <v>6</v>
      </c>
      <c r="AC8">
        <v>5</v>
      </c>
      <c r="AD8">
        <v>6</v>
      </c>
      <c r="AE8">
        <v>5</v>
      </c>
      <c r="AF8">
        <v>5</v>
      </c>
      <c r="AG8">
        <v>5</v>
      </c>
      <c r="AH8">
        <v>5</v>
      </c>
      <c r="AI8">
        <v>4</v>
      </c>
      <c r="AJ8">
        <v>5</v>
      </c>
      <c r="AK8">
        <v>7</v>
      </c>
      <c r="AL8">
        <v>-2146826246</v>
      </c>
      <c r="AO8" t="s">
        <v>335</v>
      </c>
      <c r="AP8" t="e">
        <f>NA()</f>
        <v>#N/A</v>
      </c>
      <c r="AQ8">
        <v>5</v>
      </c>
      <c r="AR8">
        <v>8</v>
      </c>
      <c r="AS8">
        <v>12</v>
      </c>
      <c r="AT8">
        <v>13</v>
      </c>
      <c r="AU8">
        <v>11</v>
      </c>
      <c r="AV8">
        <v>10</v>
      </c>
      <c r="AW8">
        <v>13</v>
      </c>
      <c r="AX8">
        <v>11</v>
      </c>
      <c r="AY8">
        <v>8</v>
      </c>
      <c r="AZ8">
        <v>8</v>
      </c>
      <c r="BA8">
        <v>7</v>
      </c>
      <c r="BB8">
        <v>8</v>
      </c>
      <c r="BC8">
        <v>8</v>
      </c>
      <c r="BD8">
        <v>6</v>
      </c>
      <c r="BE8">
        <v>5</v>
      </c>
      <c r="BF8">
        <v>6</v>
      </c>
      <c r="BG8">
        <v>5</v>
      </c>
      <c r="BH8">
        <v>5</v>
      </c>
      <c r="BI8">
        <v>5</v>
      </c>
      <c r="BJ8">
        <v>5</v>
      </c>
      <c r="BK8">
        <v>4</v>
      </c>
      <c r="BL8">
        <v>5</v>
      </c>
      <c r="BM8">
        <v>7</v>
      </c>
      <c r="BN8" t="e">
        <f>NA()</f>
        <v>#N/A</v>
      </c>
    </row>
    <row r="9" spans="1:66" x14ac:dyDescent="0.35">
      <c r="A9">
        <v>2619</v>
      </c>
      <c r="B9">
        <v>13</v>
      </c>
      <c r="C9">
        <v>0</v>
      </c>
      <c r="D9">
        <v>8</v>
      </c>
      <c r="E9">
        <v>0</v>
      </c>
      <c r="F9" t="b">
        <v>0</v>
      </c>
      <c r="J9">
        <v>8</v>
      </c>
      <c r="K9">
        <v>23</v>
      </c>
      <c r="L9">
        <v>8</v>
      </c>
      <c r="M9" t="s">
        <v>342</v>
      </c>
      <c r="N9">
        <v>4</v>
      </c>
      <c r="O9">
        <v>8</v>
      </c>
      <c r="P9">
        <v>9</v>
      </c>
      <c r="Q9">
        <v>7</v>
      </c>
      <c r="R9">
        <v>10</v>
      </c>
      <c r="S9">
        <v>13</v>
      </c>
      <c r="T9">
        <v>11</v>
      </c>
      <c r="U9">
        <v>8</v>
      </c>
      <c r="V9">
        <v>8</v>
      </c>
      <c r="W9">
        <v>10</v>
      </c>
      <c r="X9">
        <v>11</v>
      </c>
      <c r="Y9">
        <v>10</v>
      </c>
      <c r="Z9">
        <v>11</v>
      </c>
      <c r="AA9">
        <v>11</v>
      </c>
      <c r="AB9">
        <v>13</v>
      </c>
      <c r="AC9">
        <v>11</v>
      </c>
      <c r="AD9">
        <v>10</v>
      </c>
      <c r="AE9">
        <v>9</v>
      </c>
      <c r="AF9">
        <v>8</v>
      </c>
      <c r="AG9">
        <v>8</v>
      </c>
      <c r="AH9">
        <v>8</v>
      </c>
      <c r="AI9">
        <v>9</v>
      </c>
      <c r="AJ9">
        <v>8</v>
      </c>
      <c r="AK9">
        <v>8</v>
      </c>
      <c r="AL9">
        <v>-2146826246</v>
      </c>
      <c r="AO9" t="s">
        <v>342</v>
      </c>
      <c r="AP9">
        <v>4</v>
      </c>
      <c r="AQ9">
        <v>8</v>
      </c>
      <c r="AR9">
        <v>9</v>
      </c>
      <c r="AS9">
        <v>7</v>
      </c>
      <c r="AT9">
        <v>10</v>
      </c>
      <c r="AU9">
        <v>13</v>
      </c>
      <c r="AV9">
        <v>11</v>
      </c>
      <c r="AW9">
        <v>8</v>
      </c>
      <c r="AX9">
        <v>8</v>
      </c>
      <c r="AY9">
        <v>10</v>
      </c>
      <c r="AZ9">
        <v>11</v>
      </c>
      <c r="BA9">
        <v>10</v>
      </c>
      <c r="BB9">
        <v>11</v>
      </c>
      <c r="BC9">
        <v>11</v>
      </c>
      <c r="BD9">
        <v>13</v>
      </c>
      <c r="BE9">
        <v>11</v>
      </c>
      <c r="BF9">
        <v>10</v>
      </c>
      <c r="BG9">
        <v>9</v>
      </c>
      <c r="BH9">
        <v>8</v>
      </c>
      <c r="BI9">
        <v>8</v>
      </c>
      <c r="BJ9">
        <v>8</v>
      </c>
      <c r="BK9">
        <v>9</v>
      </c>
      <c r="BL9">
        <v>8</v>
      </c>
      <c r="BM9">
        <v>8</v>
      </c>
      <c r="BN9" t="e">
        <f>NA()</f>
        <v>#N/A</v>
      </c>
    </row>
    <row r="10" spans="1:66" x14ac:dyDescent="0.35">
      <c r="A10">
        <v>2620</v>
      </c>
      <c r="B10">
        <v>7</v>
      </c>
      <c r="C10">
        <v>0</v>
      </c>
      <c r="D10">
        <v>9</v>
      </c>
      <c r="E10">
        <v>0</v>
      </c>
      <c r="F10" t="b">
        <v>0</v>
      </c>
      <c r="J10">
        <v>12</v>
      </c>
      <c r="K10">
        <v>23</v>
      </c>
      <c r="L10">
        <v>9</v>
      </c>
      <c r="M10" t="s">
        <v>346</v>
      </c>
      <c r="N10">
        <v>5</v>
      </c>
      <c r="O10">
        <v>3</v>
      </c>
      <c r="P10">
        <v>2</v>
      </c>
      <c r="Q10">
        <v>2</v>
      </c>
      <c r="R10">
        <v>1</v>
      </c>
      <c r="S10">
        <v>4</v>
      </c>
      <c r="T10">
        <v>7</v>
      </c>
      <c r="U10">
        <v>10</v>
      </c>
      <c r="V10">
        <v>12</v>
      </c>
      <c r="W10">
        <v>9</v>
      </c>
      <c r="X10">
        <v>10</v>
      </c>
      <c r="Y10">
        <v>9</v>
      </c>
      <c r="Z10">
        <v>7</v>
      </c>
      <c r="AA10">
        <v>6</v>
      </c>
      <c r="AB10">
        <v>8</v>
      </c>
      <c r="AC10">
        <v>7</v>
      </c>
      <c r="AD10">
        <v>8</v>
      </c>
      <c r="AE10">
        <v>8</v>
      </c>
      <c r="AF10">
        <v>7</v>
      </c>
      <c r="AG10">
        <v>7</v>
      </c>
      <c r="AH10">
        <v>7</v>
      </c>
      <c r="AI10">
        <v>8</v>
      </c>
      <c r="AJ10">
        <v>9</v>
      </c>
      <c r="AK10">
        <v>9</v>
      </c>
      <c r="AL10">
        <v>-2146826246</v>
      </c>
      <c r="AO10" t="s">
        <v>346</v>
      </c>
      <c r="AP10">
        <v>5</v>
      </c>
      <c r="AQ10">
        <v>3</v>
      </c>
      <c r="AR10">
        <v>2</v>
      </c>
      <c r="AS10">
        <v>2</v>
      </c>
      <c r="AT10">
        <v>1</v>
      </c>
      <c r="AU10">
        <v>4</v>
      </c>
      <c r="AV10">
        <v>7</v>
      </c>
      <c r="AW10">
        <v>10</v>
      </c>
      <c r="AX10">
        <v>12</v>
      </c>
      <c r="AY10">
        <v>9</v>
      </c>
      <c r="AZ10">
        <v>10</v>
      </c>
      <c r="BA10">
        <v>9</v>
      </c>
      <c r="BB10">
        <v>7</v>
      </c>
      <c r="BC10">
        <v>6</v>
      </c>
      <c r="BD10">
        <v>8</v>
      </c>
      <c r="BE10">
        <v>7</v>
      </c>
      <c r="BF10">
        <v>8</v>
      </c>
      <c r="BG10">
        <v>8</v>
      </c>
      <c r="BH10">
        <v>7</v>
      </c>
      <c r="BI10">
        <v>7</v>
      </c>
      <c r="BJ10">
        <v>7</v>
      </c>
      <c r="BK10">
        <v>8</v>
      </c>
      <c r="BL10">
        <v>9</v>
      </c>
      <c r="BM10">
        <v>9</v>
      </c>
      <c r="BN10" t="e">
        <f>NA()</f>
        <v>#N/A</v>
      </c>
    </row>
    <row r="11" spans="1:66" x14ac:dyDescent="0.35">
      <c r="A11">
        <v>2621</v>
      </c>
      <c r="B11">
        <v>9</v>
      </c>
      <c r="C11">
        <v>0</v>
      </c>
      <c r="D11">
        <v>10</v>
      </c>
      <c r="E11">
        <v>0</v>
      </c>
      <c r="F11" t="b">
        <v>0</v>
      </c>
      <c r="J11">
        <v>9</v>
      </c>
      <c r="K11">
        <v>23</v>
      </c>
      <c r="L11">
        <v>10</v>
      </c>
      <c r="M11" t="s">
        <v>343</v>
      </c>
      <c r="N11">
        <v>10</v>
      </c>
      <c r="O11">
        <v>11</v>
      </c>
      <c r="P11">
        <v>15</v>
      </c>
      <c r="Q11">
        <v>16</v>
      </c>
      <c r="R11">
        <v>15</v>
      </c>
      <c r="S11">
        <v>16</v>
      </c>
      <c r="T11">
        <v>16</v>
      </c>
      <c r="U11">
        <v>16</v>
      </c>
      <c r="V11">
        <v>16</v>
      </c>
      <c r="W11">
        <v>16</v>
      </c>
      <c r="X11">
        <v>16</v>
      </c>
      <c r="Y11">
        <v>15</v>
      </c>
      <c r="Z11">
        <v>14</v>
      </c>
      <c r="AA11">
        <v>13</v>
      </c>
      <c r="AB11">
        <v>14</v>
      </c>
      <c r="AC11">
        <v>14</v>
      </c>
      <c r="AD11">
        <v>12</v>
      </c>
      <c r="AE11">
        <v>10</v>
      </c>
      <c r="AF11">
        <v>12</v>
      </c>
      <c r="AG11">
        <v>12</v>
      </c>
      <c r="AH11">
        <v>11</v>
      </c>
      <c r="AI11">
        <v>10</v>
      </c>
      <c r="AJ11">
        <v>10</v>
      </c>
      <c r="AK11">
        <v>10</v>
      </c>
      <c r="AL11">
        <v>-2146826246</v>
      </c>
      <c r="AO11" t="s">
        <v>343</v>
      </c>
      <c r="AP11">
        <v>10</v>
      </c>
      <c r="AQ11">
        <v>11</v>
      </c>
      <c r="AR11">
        <v>15</v>
      </c>
      <c r="AS11">
        <v>16</v>
      </c>
      <c r="AT11">
        <v>15</v>
      </c>
      <c r="AU11">
        <v>16</v>
      </c>
      <c r="AV11">
        <v>16</v>
      </c>
      <c r="AW11">
        <v>16</v>
      </c>
      <c r="AX11">
        <v>16</v>
      </c>
      <c r="AY11">
        <v>16</v>
      </c>
      <c r="AZ11">
        <v>16</v>
      </c>
      <c r="BA11">
        <v>15</v>
      </c>
      <c r="BB11">
        <v>14</v>
      </c>
      <c r="BC11">
        <v>13</v>
      </c>
      <c r="BD11">
        <v>14</v>
      </c>
      <c r="BE11">
        <v>14</v>
      </c>
      <c r="BF11">
        <v>12</v>
      </c>
      <c r="BG11">
        <v>10</v>
      </c>
      <c r="BH11">
        <v>12</v>
      </c>
      <c r="BI11">
        <v>12</v>
      </c>
      <c r="BJ11">
        <v>11</v>
      </c>
      <c r="BK11">
        <v>10</v>
      </c>
      <c r="BL11">
        <v>10</v>
      </c>
      <c r="BM11">
        <v>10</v>
      </c>
      <c r="BN11" t="e">
        <f>NA()</f>
        <v>#N/A</v>
      </c>
    </row>
    <row r="12" spans="1:66" x14ac:dyDescent="0.35">
      <c r="A12">
        <v>2640</v>
      </c>
      <c r="B12">
        <v>6</v>
      </c>
      <c r="C12">
        <v>1</v>
      </c>
      <c r="D12">
        <v>1</v>
      </c>
      <c r="E12">
        <v>8</v>
      </c>
      <c r="F12" t="b">
        <v>0</v>
      </c>
      <c r="J12">
        <v>14</v>
      </c>
      <c r="K12">
        <v>23</v>
      </c>
      <c r="L12">
        <v>11</v>
      </c>
      <c r="M12" t="s">
        <v>348</v>
      </c>
      <c r="N12">
        <v>7</v>
      </c>
      <c r="O12">
        <v>14</v>
      </c>
      <c r="P12">
        <v>10</v>
      </c>
      <c r="Q12">
        <v>14</v>
      </c>
      <c r="R12">
        <v>14</v>
      </c>
      <c r="S12">
        <v>14</v>
      </c>
      <c r="T12">
        <v>13</v>
      </c>
      <c r="U12">
        <v>12</v>
      </c>
      <c r="V12">
        <v>9</v>
      </c>
      <c r="W12">
        <v>11</v>
      </c>
      <c r="X12">
        <v>9</v>
      </c>
      <c r="Y12">
        <v>11</v>
      </c>
      <c r="Z12">
        <v>12</v>
      </c>
      <c r="AA12">
        <v>12</v>
      </c>
      <c r="AB12">
        <v>10</v>
      </c>
      <c r="AC12">
        <v>12</v>
      </c>
      <c r="AD12">
        <v>13</v>
      </c>
      <c r="AE12">
        <v>12</v>
      </c>
      <c r="AF12">
        <v>10</v>
      </c>
      <c r="AG12">
        <v>10</v>
      </c>
      <c r="AH12">
        <v>10</v>
      </c>
      <c r="AI12">
        <v>11</v>
      </c>
      <c r="AJ12">
        <v>11</v>
      </c>
      <c r="AK12">
        <v>11</v>
      </c>
      <c r="AL12">
        <v>-2146826246</v>
      </c>
      <c r="AO12" t="s">
        <v>348</v>
      </c>
      <c r="AP12">
        <v>7</v>
      </c>
      <c r="AQ12">
        <v>14</v>
      </c>
      <c r="AR12">
        <v>10</v>
      </c>
      <c r="AS12">
        <v>14</v>
      </c>
      <c r="AT12">
        <v>14</v>
      </c>
      <c r="AU12">
        <v>14</v>
      </c>
      <c r="AV12">
        <v>13</v>
      </c>
      <c r="AW12">
        <v>12</v>
      </c>
      <c r="AX12">
        <v>9</v>
      </c>
      <c r="AY12">
        <v>11</v>
      </c>
      <c r="AZ12">
        <v>9</v>
      </c>
      <c r="BA12">
        <v>11</v>
      </c>
      <c r="BB12">
        <v>12</v>
      </c>
      <c r="BC12">
        <v>12</v>
      </c>
      <c r="BD12">
        <v>10</v>
      </c>
      <c r="BE12">
        <v>12</v>
      </c>
      <c r="BF12">
        <v>13</v>
      </c>
      <c r="BG12">
        <v>12</v>
      </c>
      <c r="BH12">
        <v>10</v>
      </c>
      <c r="BI12">
        <v>10</v>
      </c>
      <c r="BJ12">
        <v>10</v>
      </c>
      <c r="BK12">
        <v>11</v>
      </c>
      <c r="BL12">
        <v>11</v>
      </c>
      <c r="BM12">
        <v>11</v>
      </c>
      <c r="BN12" t="e">
        <f>NA()</f>
        <v>#N/A</v>
      </c>
    </row>
    <row r="13" spans="1:66" x14ac:dyDescent="0.35">
      <c r="A13">
        <v>2641</v>
      </c>
      <c r="B13">
        <v>17</v>
      </c>
      <c r="C13">
        <v>1</v>
      </c>
      <c r="D13">
        <v>2</v>
      </c>
      <c r="E13">
        <v>8</v>
      </c>
      <c r="F13" t="b">
        <v>0</v>
      </c>
      <c r="J13">
        <v>18</v>
      </c>
      <c r="K13">
        <v>23</v>
      </c>
      <c r="L13">
        <v>12</v>
      </c>
      <c r="M13" t="s">
        <v>352</v>
      </c>
      <c r="N13">
        <v>3</v>
      </c>
      <c r="O13">
        <v>10</v>
      </c>
      <c r="P13">
        <v>13</v>
      </c>
      <c r="Q13">
        <v>15</v>
      </c>
      <c r="R13">
        <v>16</v>
      </c>
      <c r="S13">
        <v>12</v>
      </c>
      <c r="T13">
        <v>14</v>
      </c>
      <c r="U13">
        <v>14</v>
      </c>
      <c r="V13">
        <v>14</v>
      </c>
      <c r="W13">
        <v>13</v>
      </c>
      <c r="X13">
        <v>13</v>
      </c>
      <c r="Y13">
        <v>12</v>
      </c>
      <c r="Z13">
        <v>10</v>
      </c>
      <c r="AA13">
        <v>10</v>
      </c>
      <c r="AB13">
        <v>11</v>
      </c>
      <c r="AC13">
        <v>13</v>
      </c>
      <c r="AD13">
        <v>14</v>
      </c>
      <c r="AE13">
        <v>13</v>
      </c>
      <c r="AF13">
        <v>11</v>
      </c>
      <c r="AG13">
        <v>11</v>
      </c>
      <c r="AH13">
        <v>12</v>
      </c>
      <c r="AI13">
        <v>12</v>
      </c>
      <c r="AJ13">
        <v>12</v>
      </c>
      <c r="AK13">
        <v>12</v>
      </c>
      <c r="AL13">
        <v>-2146826246</v>
      </c>
      <c r="AO13" t="s">
        <v>352</v>
      </c>
      <c r="AP13">
        <v>3</v>
      </c>
      <c r="AQ13">
        <v>10</v>
      </c>
      <c r="AR13">
        <v>13</v>
      </c>
      <c r="AS13">
        <v>15</v>
      </c>
      <c r="AT13">
        <v>16</v>
      </c>
      <c r="AU13">
        <v>12</v>
      </c>
      <c r="AV13">
        <v>14</v>
      </c>
      <c r="AW13">
        <v>14</v>
      </c>
      <c r="AX13">
        <v>14</v>
      </c>
      <c r="AY13">
        <v>13</v>
      </c>
      <c r="AZ13">
        <v>13</v>
      </c>
      <c r="BA13">
        <v>12</v>
      </c>
      <c r="BB13">
        <v>10</v>
      </c>
      <c r="BC13">
        <v>10</v>
      </c>
      <c r="BD13">
        <v>11</v>
      </c>
      <c r="BE13">
        <v>13</v>
      </c>
      <c r="BF13">
        <v>14</v>
      </c>
      <c r="BG13">
        <v>13</v>
      </c>
      <c r="BH13">
        <v>11</v>
      </c>
      <c r="BI13">
        <v>11</v>
      </c>
      <c r="BJ13">
        <v>12</v>
      </c>
      <c r="BK13">
        <v>12</v>
      </c>
      <c r="BL13">
        <v>12</v>
      </c>
      <c r="BM13">
        <v>12</v>
      </c>
      <c r="BN13" t="e">
        <f>NA()</f>
        <v>#N/A</v>
      </c>
    </row>
    <row r="14" spans="1:66" x14ac:dyDescent="0.35">
      <c r="A14">
        <v>2642</v>
      </c>
      <c r="B14">
        <v>12</v>
      </c>
      <c r="C14">
        <v>1</v>
      </c>
      <c r="D14">
        <v>3</v>
      </c>
      <c r="E14">
        <v>8</v>
      </c>
      <c r="F14" t="b">
        <v>0</v>
      </c>
      <c r="J14">
        <v>15</v>
      </c>
      <c r="K14">
        <v>23</v>
      </c>
      <c r="L14">
        <v>13</v>
      </c>
      <c r="M14" t="s">
        <v>349</v>
      </c>
      <c r="N14">
        <v>-2146826246</v>
      </c>
      <c r="O14">
        <v>4</v>
      </c>
      <c r="P14">
        <v>6</v>
      </c>
      <c r="Q14">
        <v>6</v>
      </c>
      <c r="R14">
        <v>5</v>
      </c>
      <c r="S14">
        <v>7</v>
      </c>
      <c r="T14">
        <v>5</v>
      </c>
      <c r="U14">
        <v>6</v>
      </c>
      <c r="V14">
        <v>10</v>
      </c>
      <c r="W14">
        <v>12</v>
      </c>
      <c r="X14">
        <v>12</v>
      </c>
      <c r="Y14">
        <v>13</v>
      </c>
      <c r="Z14">
        <v>13</v>
      </c>
      <c r="AA14">
        <v>14</v>
      </c>
      <c r="AB14">
        <v>12</v>
      </c>
      <c r="AC14">
        <v>10</v>
      </c>
      <c r="AD14">
        <v>9</v>
      </c>
      <c r="AE14">
        <v>11</v>
      </c>
      <c r="AF14">
        <v>13</v>
      </c>
      <c r="AG14">
        <v>13</v>
      </c>
      <c r="AH14">
        <v>13</v>
      </c>
      <c r="AI14">
        <v>13</v>
      </c>
      <c r="AJ14">
        <v>13</v>
      </c>
      <c r="AK14">
        <v>13</v>
      </c>
      <c r="AL14">
        <v>-2146826246</v>
      </c>
      <c r="AO14" t="s">
        <v>349</v>
      </c>
      <c r="AP14" t="e">
        <f>NA()</f>
        <v>#N/A</v>
      </c>
      <c r="AQ14">
        <v>4</v>
      </c>
      <c r="AR14">
        <v>6</v>
      </c>
      <c r="AS14">
        <v>6</v>
      </c>
      <c r="AT14">
        <v>5</v>
      </c>
      <c r="AU14">
        <v>7</v>
      </c>
      <c r="AV14">
        <v>5</v>
      </c>
      <c r="AW14">
        <v>6</v>
      </c>
      <c r="AX14">
        <v>10</v>
      </c>
      <c r="AY14">
        <v>12</v>
      </c>
      <c r="AZ14">
        <v>12</v>
      </c>
      <c r="BA14">
        <v>13</v>
      </c>
      <c r="BB14">
        <v>13</v>
      </c>
      <c r="BC14">
        <v>14</v>
      </c>
      <c r="BD14">
        <v>12</v>
      </c>
      <c r="BE14">
        <v>10</v>
      </c>
      <c r="BF14">
        <v>9</v>
      </c>
      <c r="BG14">
        <v>11</v>
      </c>
      <c r="BH14">
        <v>13</v>
      </c>
      <c r="BI14">
        <v>13</v>
      </c>
      <c r="BJ14">
        <v>13</v>
      </c>
      <c r="BK14">
        <v>13</v>
      </c>
      <c r="BL14">
        <v>13</v>
      </c>
      <c r="BM14">
        <v>13</v>
      </c>
      <c r="BN14" t="e">
        <f>NA()</f>
        <v>#N/A</v>
      </c>
    </row>
    <row r="15" spans="1:66" x14ac:dyDescent="0.35">
      <c r="A15">
        <v>2643</v>
      </c>
      <c r="B15">
        <v>15</v>
      </c>
      <c r="C15">
        <v>1</v>
      </c>
      <c r="D15">
        <v>4</v>
      </c>
      <c r="E15">
        <v>4</v>
      </c>
      <c r="F15" t="b">
        <v>0</v>
      </c>
      <c r="J15">
        <v>17</v>
      </c>
      <c r="K15">
        <v>23</v>
      </c>
      <c r="L15">
        <v>14</v>
      </c>
      <c r="M15" t="s">
        <v>351</v>
      </c>
      <c r="N15">
        <v>2</v>
      </c>
      <c r="O15">
        <v>2</v>
      </c>
      <c r="P15">
        <v>1</v>
      </c>
      <c r="Q15">
        <v>1</v>
      </c>
      <c r="R15">
        <v>3</v>
      </c>
      <c r="S15">
        <v>5</v>
      </c>
      <c r="T15">
        <v>4</v>
      </c>
      <c r="U15">
        <v>7</v>
      </c>
      <c r="V15">
        <v>5</v>
      </c>
      <c r="W15">
        <v>6</v>
      </c>
      <c r="X15">
        <v>4</v>
      </c>
      <c r="Y15">
        <v>5</v>
      </c>
      <c r="Z15">
        <v>5</v>
      </c>
      <c r="AA15">
        <v>7</v>
      </c>
      <c r="AB15">
        <v>9</v>
      </c>
      <c r="AC15">
        <v>9</v>
      </c>
      <c r="AD15">
        <v>11</v>
      </c>
      <c r="AE15">
        <v>14</v>
      </c>
      <c r="AF15">
        <v>14</v>
      </c>
      <c r="AG15">
        <v>14</v>
      </c>
      <c r="AH15">
        <v>14</v>
      </c>
      <c r="AI15">
        <v>14</v>
      </c>
      <c r="AJ15">
        <v>14</v>
      </c>
      <c r="AK15">
        <v>14</v>
      </c>
      <c r="AL15">
        <v>-2146826246</v>
      </c>
      <c r="AO15" t="s">
        <v>351</v>
      </c>
      <c r="AP15">
        <v>2</v>
      </c>
      <c r="AQ15">
        <v>2</v>
      </c>
      <c r="AR15">
        <v>1</v>
      </c>
      <c r="AS15">
        <v>1</v>
      </c>
      <c r="AT15">
        <v>3</v>
      </c>
      <c r="AU15">
        <v>5</v>
      </c>
      <c r="AV15">
        <v>4</v>
      </c>
      <c r="AW15">
        <v>7</v>
      </c>
      <c r="AX15">
        <v>5</v>
      </c>
      <c r="AY15">
        <v>6</v>
      </c>
      <c r="AZ15">
        <v>4</v>
      </c>
      <c r="BA15">
        <v>5</v>
      </c>
      <c r="BB15">
        <v>5</v>
      </c>
      <c r="BC15">
        <v>7</v>
      </c>
      <c r="BD15">
        <v>9</v>
      </c>
      <c r="BE15">
        <v>9</v>
      </c>
      <c r="BF15">
        <v>11</v>
      </c>
      <c r="BG15">
        <v>14</v>
      </c>
      <c r="BH15">
        <v>14</v>
      </c>
      <c r="BI15">
        <v>14</v>
      </c>
      <c r="BJ15">
        <v>14</v>
      </c>
      <c r="BK15">
        <v>14</v>
      </c>
      <c r="BL15">
        <v>14</v>
      </c>
      <c r="BM15">
        <v>14</v>
      </c>
      <c r="BN15" t="e">
        <f>NA()</f>
        <v>#N/A</v>
      </c>
    </row>
    <row r="16" spans="1:66" x14ac:dyDescent="0.35">
      <c r="A16">
        <v>2644</v>
      </c>
      <c r="B16">
        <v>1</v>
      </c>
      <c r="C16">
        <v>1</v>
      </c>
      <c r="D16">
        <v>5</v>
      </c>
      <c r="E16">
        <v>4</v>
      </c>
      <c r="F16" t="b">
        <v>0</v>
      </c>
      <c r="J16">
        <v>2</v>
      </c>
      <c r="K16">
        <v>23</v>
      </c>
      <c r="L16">
        <v>15</v>
      </c>
      <c r="M16" t="s">
        <v>336</v>
      </c>
      <c r="N16">
        <v>-2146826246</v>
      </c>
      <c r="O16">
        <v>16</v>
      </c>
      <c r="P16">
        <v>7</v>
      </c>
      <c r="Q16">
        <v>11</v>
      </c>
      <c r="R16">
        <v>8</v>
      </c>
      <c r="S16">
        <v>10</v>
      </c>
      <c r="T16">
        <v>12</v>
      </c>
      <c r="U16">
        <v>11</v>
      </c>
      <c r="V16">
        <v>13</v>
      </c>
      <c r="W16">
        <v>14</v>
      </c>
      <c r="X16">
        <v>14</v>
      </c>
      <c r="Y16">
        <v>14</v>
      </c>
      <c r="Z16">
        <v>16</v>
      </c>
      <c r="AA16">
        <v>15</v>
      </c>
      <c r="AB16">
        <v>15</v>
      </c>
      <c r="AC16">
        <v>15</v>
      </c>
      <c r="AD16">
        <v>15</v>
      </c>
      <c r="AE16">
        <v>15</v>
      </c>
      <c r="AF16">
        <v>15</v>
      </c>
      <c r="AG16">
        <v>15</v>
      </c>
      <c r="AH16">
        <v>15</v>
      </c>
      <c r="AI16">
        <v>15</v>
      </c>
      <c r="AJ16">
        <v>15</v>
      </c>
      <c r="AK16">
        <v>15</v>
      </c>
      <c r="AL16">
        <v>-2146826246</v>
      </c>
      <c r="AO16" t="s">
        <v>336</v>
      </c>
      <c r="AP16" t="e">
        <f>NA()</f>
        <v>#N/A</v>
      </c>
      <c r="AQ16">
        <v>16</v>
      </c>
      <c r="AR16">
        <v>7</v>
      </c>
      <c r="AS16">
        <v>11</v>
      </c>
      <c r="AT16">
        <v>8</v>
      </c>
      <c r="AU16">
        <v>10</v>
      </c>
      <c r="AV16">
        <v>12</v>
      </c>
      <c r="AW16">
        <v>11</v>
      </c>
      <c r="AX16">
        <v>13</v>
      </c>
      <c r="AY16">
        <v>14</v>
      </c>
      <c r="AZ16">
        <v>14</v>
      </c>
      <c r="BA16">
        <v>14</v>
      </c>
      <c r="BB16">
        <v>16</v>
      </c>
      <c r="BC16">
        <v>15</v>
      </c>
      <c r="BD16">
        <v>15</v>
      </c>
      <c r="BE16">
        <v>15</v>
      </c>
      <c r="BF16">
        <v>15</v>
      </c>
      <c r="BG16">
        <v>15</v>
      </c>
      <c r="BH16">
        <v>15</v>
      </c>
      <c r="BI16">
        <v>15</v>
      </c>
      <c r="BJ16">
        <v>15</v>
      </c>
      <c r="BK16">
        <v>15</v>
      </c>
      <c r="BL16">
        <v>15</v>
      </c>
      <c r="BM16">
        <v>15</v>
      </c>
      <c r="BN16" t="e">
        <f>NA()</f>
        <v>#N/A</v>
      </c>
    </row>
    <row r="17" spans="1:66" x14ac:dyDescent="0.35">
      <c r="A17">
        <v>2645</v>
      </c>
      <c r="B17">
        <v>13</v>
      </c>
      <c r="C17">
        <v>1</v>
      </c>
      <c r="D17">
        <v>6</v>
      </c>
      <c r="E17">
        <v>4</v>
      </c>
      <c r="F17" t="b">
        <v>0</v>
      </c>
      <c r="J17">
        <v>3</v>
      </c>
      <c r="K17">
        <v>23</v>
      </c>
      <c r="L17">
        <v>16</v>
      </c>
      <c r="M17" t="s">
        <v>337</v>
      </c>
      <c r="N17">
        <v>-2146826246</v>
      </c>
      <c r="O17">
        <v>18</v>
      </c>
      <c r="P17">
        <v>12</v>
      </c>
      <c r="Q17">
        <v>9</v>
      </c>
      <c r="R17">
        <v>12</v>
      </c>
      <c r="S17">
        <v>15</v>
      </c>
      <c r="T17">
        <v>15</v>
      </c>
      <c r="U17">
        <v>15</v>
      </c>
      <c r="V17">
        <v>15</v>
      </c>
      <c r="W17">
        <v>15</v>
      </c>
      <c r="X17">
        <v>15</v>
      </c>
      <c r="Y17">
        <v>16</v>
      </c>
      <c r="Z17">
        <v>15</v>
      </c>
      <c r="AA17">
        <v>16</v>
      </c>
      <c r="AB17">
        <v>16</v>
      </c>
      <c r="AC17">
        <v>16</v>
      </c>
      <c r="AD17">
        <v>16</v>
      </c>
      <c r="AE17">
        <v>16</v>
      </c>
      <c r="AF17">
        <v>16</v>
      </c>
      <c r="AG17">
        <v>16</v>
      </c>
      <c r="AH17">
        <v>16</v>
      </c>
      <c r="AI17">
        <v>16</v>
      </c>
      <c r="AJ17">
        <v>16</v>
      </c>
      <c r="AK17">
        <v>16</v>
      </c>
      <c r="AL17">
        <v>-2146826246</v>
      </c>
      <c r="AO17" t="s">
        <v>337</v>
      </c>
      <c r="AP17" t="e">
        <f>NA()</f>
        <v>#N/A</v>
      </c>
      <c r="AQ17">
        <v>18</v>
      </c>
      <c r="AR17">
        <v>12</v>
      </c>
      <c r="AS17">
        <v>9</v>
      </c>
      <c r="AT17">
        <v>12</v>
      </c>
      <c r="AU17">
        <v>15</v>
      </c>
      <c r="AV17">
        <v>15</v>
      </c>
      <c r="AW17">
        <v>15</v>
      </c>
      <c r="AX17">
        <v>15</v>
      </c>
      <c r="AY17">
        <v>15</v>
      </c>
      <c r="AZ17">
        <v>15</v>
      </c>
      <c r="BA17">
        <v>16</v>
      </c>
      <c r="BB17">
        <v>15</v>
      </c>
      <c r="BC17">
        <v>16</v>
      </c>
      <c r="BD17">
        <v>16</v>
      </c>
      <c r="BE17">
        <v>16</v>
      </c>
      <c r="BF17">
        <v>16</v>
      </c>
      <c r="BG17">
        <v>16</v>
      </c>
      <c r="BH17">
        <v>16</v>
      </c>
      <c r="BI17">
        <v>16</v>
      </c>
      <c r="BJ17">
        <v>16</v>
      </c>
      <c r="BK17">
        <v>16</v>
      </c>
      <c r="BL17">
        <v>16</v>
      </c>
      <c r="BM17">
        <v>16</v>
      </c>
      <c r="BN17" t="e">
        <f>NA()</f>
        <v>#N/A</v>
      </c>
    </row>
    <row r="18" spans="1:66" x14ac:dyDescent="0.35">
      <c r="A18">
        <v>2646</v>
      </c>
      <c r="B18">
        <v>16</v>
      </c>
      <c r="C18">
        <v>1</v>
      </c>
      <c r="D18">
        <v>7</v>
      </c>
      <c r="E18">
        <v>4</v>
      </c>
      <c r="F18" t="b">
        <v>0</v>
      </c>
      <c r="J18">
        <v>11</v>
      </c>
      <c r="K18">
        <v>23</v>
      </c>
      <c r="L18">
        <v>17</v>
      </c>
      <c r="M18" t="s">
        <v>345</v>
      </c>
      <c r="N18">
        <v>-2146826246</v>
      </c>
      <c r="O18">
        <v>12</v>
      </c>
      <c r="P18">
        <v>17</v>
      </c>
      <c r="Q18">
        <v>18</v>
      </c>
      <c r="R18">
        <v>18</v>
      </c>
      <c r="S18">
        <v>18</v>
      </c>
      <c r="T18">
        <v>18</v>
      </c>
      <c r="U18">
        <v>18</v>
      </c>
      <c r="V18">
        <v>18</v>
      </c>
      <c r="W18">
        <v>18</v>
      </c>
      <c r="X18">
        <v>18</v>
      </c>
      <c r="Y18">
        <v>17</v>
      </c>
      <c r="Z18">
        <v>17</v>
      </c>
      <c r="AA18">
        <v>17</v>
      </c>
      <c r="AB18">
        <v>17</v>
      </c>
      <c r="AC18">
        <v>17</v>
      </c>
      <c r="AD18">
        <v>17</v>
      </c>
      <c r="AE18">
        <v>17</v>
      </c>
      <c r="AF18">
        <v>17</v>
      </c>
      <c r="AG18">
        <v>18</v>
      </c>
      <c r="AH18">
        <v>18</v>
      </c>
      <c r="AI18">
        <v>17</v>
      </c>
      <c r="AJ18">
        <v>17</v>
      </c>
      <c r="AK18">
        <v>17</v>
      </c>
      <c r="AL18">
        <v>-2146826246</v>
      </c>
      <c r="AO18" t="s">
        <v>345</v>
      </c>
      <c r="AP18" t="e">
        <f>NA()</f>
        <v>#N/A</v>
      </c>
      <c r="AQ18">
        <v>12</v>
      </c>
      <c r="AR18">
        <v>17</v>
      </c>
      <c r="AS18">
        <v>18</v>
      </c>
      <c r="AT18">
        <v>18</v>
      </c>
      <c r="AU18">
        <v>18</v>
      </c>
      <c r="AV18">
        <v>18</v>
      </c>
      <c r="AW18">
        <v>18</v>
      </c>
      <c r="AX18">
        <v>18</v>
      </c>
      <c r="AY18">
        <v>18</v>
      </c>
      <c r="AZ18">
        <v>18</v>
      </c>
      <c r="BA18">
        <v>17</v>
      </c>
      <c r="BB18">
        <v>17</v>
      </c>
      <c r="BC18">
        <v>17</v>
      </c>
      <c r="BD18">
        <v>17</v>
      </c>
      <c r="BE18">
        <v>17</v>
      </c>
      <c r="BF18">
        <v>17</v>
      </c>
      <c r="BG18">
        <v>17</v>
      </c>
      <c r="BH18">
        <v>17</v>
      </c>
      <c r="BI18">
        <v>18</v>
      </c>
      <c r="BJ18">
        <v>18</v>
      </c>
      <c r="BK18">
        <v>17</v>
      </c>
      <c r="BL18">
        <v>17</v>
      </c>
      <c r="BM18">
        <v>17</v>
      </c>
      <c r="BN18" t="e">
        <f>NA()</f>
        <v>#N/A</v>
      </c>
    </row>
    <row r="19" spans="1:66" x14ac:dyDescent="0.35">
      <c r="A19">
        <v>2647</v>
      </c>
      <c r="B19">
        <v>8</v>
      </c>
      <c r="C19">
        <v>1</v>
      </c>
      <c r="D19">
        <v>8</v>
      </c>
      <c r="E19">
        <v>4</v>
      </c>
      <c r="F19" t="b">
        <v>0</v>
      </c>
      <c r="J19">
        <v>10</v>
      </c>
      <c r="K19">
        <v>23</v>
      </c>
      <c r="L19">
        <v>18</v>
      </c>
      <c r="M19" t="s">
        <v>344</v>
      </c>
      <c r="N19">
        <v>-2146826246</v>
      </c>
      <c r="O19">
        <v>17</v>
      </c>
      <c r="P19">
        <v>18</v>
      </c>
      <c r="Q19">
        <v>17</v>
      </c>
      <c r="R19">
        <v>17</v>
      </c>
      <c r="S19">
        <v>17</v>
      </c>
      <c r="T19">
        <v>17</v>
      </c>
      <c r="U19">
        <v>17</v>
      </c>
      <c r="V19">
        <v>17</v>
      </c>
      <c r="W19">
        <v>17</v>
      </c>
      <c r="X19">
        <v>17</v>
      </c>
      <c r="Y19">
        <v>18</v>
      </c>
      <c r="Z19">
        <v>18</v>
      </c>
      <c r="AA19">
        <v>18</v>
      </c>
      <c r="AB19">
        <v>18</v>
      </c>
      <c r="AC19">
        <v>18</v>
      </c>
      <c r="AD19">
        <v>18</v>
      </c>
      <c r="AE19">
        <v>18</v>
      </c>
      <c r="AF19">
        <v>18</v>
      </c>
      <c r="AG19">
        <v>17</v>
      </c>
      <c r="AH19">
        <v>17</v>
      </c>
      <c r="AI19">
        <v>18</v>
      </c>
      <c r="AJ19">
        <v>18</v>
      </c>
      <c r="AK19">
        <v>18</v>
      </c>
      <c r="AL19">
        <v>-2146826246</v>
      </c>
      <c r="AO19" t="s">
        <v>344</v>
      </c>
      <c r="AP19" t="e">
        <f>NA()</f>
        <v>#N/A</v>
      </c>
      <c r="AQ19">
        <v>17</v>
      </c>
      <c r="AR19">
        <v>18</v>
      </c>
      <c r="AS19">
        <v>17</v>
      </c>
      <c r="AT19">
        <v>17</v>
      </c>
      <c r="AU19">
        <v>17</v>
      </c>
      <c r="AV19">
        <v>17</v>
      </c>
      <c r="AW19">
        <v>17</v>
      </c>
      <c r="AX19">
        <v>17</v>
      </c>
      <c r="AY19">
        <v>17</v>
      </c>
      <c r="AZ19">
        <v>17</v>
      </c>
      <c r="BA19">
        <v>18</v>
      </c>
      <c r="BB19">
        <v>18</v>
      </c>
      <c r="BC19">
        <v>18</v>
      </c>
      <c r="BD19">
        <v>18</v>
      </c>
      <c r="BE19">
        <v>18</v>
      </c>
      <c r="BF19">
        <v>18</v>
      </c>
      <c r="BG19">
        <v>18</v>
      </c>
      <c r="BH19">
        <v>18</v>
      </c>
      <c r="BI19">
        <v>17</v>
      </c>
      <c r="BJ19">
        <v>17</v>
      </c>
      <c r="BK19">
        <v>18</v>
      </c>
      <c r="BL19">
        <v>18</v>
      </c>
      <c r="BM19">
        <v>18</v>
      </c>
      <c r="BN19" t="e">
        <f>NA()</f>
        <v>#N/A</v>
      </c>
    </row>
    <row r="20" spans="1:66" x14ac:dyDescent="0.35">
      <c r="A20">
        <v>2648</v>
      </c>
      <c r="B20">
        <v>7</v>
      </c>
      <c r="C20">
        <v>1</v>
      </c>
      <c r="D20">
        <v>9</v>
      </c>
      <c r="E20">
        <v>4</v>
      </c>
      <c r="F20" t="b">
        <v>0</v>
      </c>
    </row>
    <row r="21" spans="1:66" x14ac:dyDescent="0.35">
      <c r="A21">
        <v>2649</v>
      </c>
      <c r="B21">
        <v>18</v>
      </c>
      <c r="C21">
        <v>1</v>
      </c>
      <c r="D21">
        <v>10</v>
      </c>
      <c r="E21">
        <v>4</v>
      </c>
      <c r="F21" t="b">
        <v>0</v>
      </c>
    </row>
    <row r="22" spans="1:66" x14ac:dyDescent="0.35">
      <c r="A22">
        <v>2650</v>
      </c>
      <c r="B22">
        <v>9</v>
      </c>
      <c r="C22">
        <v>1</v>
      </c>
      <c r="D22">
        <v>11</v>
      </c>
      <c r="E22">
        <v>4</v>
      </c>
      <c r="F22" t="b">
        <v>0</v>
      </c>
    </row>
    <row r="23" spans="1:66" x14ac:dyDescent="0.35">
      <c r="A23">
        <v>2651</v>
      </c>
      <c r="B23">
        <v>11</v>
      </c>
      <c r="C23">
        <v>1</v>
      </c>
      <c r="D23">
        <v>12</v>
      </c>
      <c r="E23">
        <v>0</v>
      </c>
      <c r="F23" t="b">
        <v>0</v>
      </c>
    </row>
    <row r="24" spans="1:66" x14ac:dyDescent="0.35">
      <c r="A24">
        <v>2652</v>
      </c>
      <c r="B24">
        <v>4</v>
      </c>
      <c r="C24">
        <v>1</v>
      </c>
      <c r="D24">
        <v>13</v>
      </c>
      <c r="E24">
        <v>0</v>
      </c>
      <c r="F24" t="b">
        <v>0</v>
      </c>
    </row>
    <row r="25" spans="1:66" x14ac:dyDescent="0.35">
      <c r="A25">
        <v>2653</v>
      </c>
      <c r="B25">
        <v>14</v>
      </c>
      <c r="C25">
        <v>1</v>
      </c>
      <c r="D25">
        <v>14</v>
      </c>
      <c r="E25">
        <v>0</v>
      </c>
      <c r="F25" t="b">
        <v>0</v>
      </c>
    </row>
    <row r="26" spans="1:66" x14ac:dyDescent="0.35">
      <c r="A26">
        <v>2654</v>
      </c>
      <c r="B26">
        <v>5</v>
      </c>
      <c r="C26">
        <v>1</v>
      </c>
      <c r="D26">
        <v>15</v>
      </c>
      <c r="E26">
        <v>0</v>
      </c>
      <c r="F26" t="b">
        <v>0</v>
      </c>
    </row>
    <row r="27" spans="1:66" x14ac:dyDescent="0.35">
      <c r="A27">
        <v>2655</v>
      </c>
      <c r="B27">
        <v>2</v>
      </c>
      <c r="C27">
        <v>1</v>
      </c>
      <c r="D27">
        <v>16</v>
      </c>
      <c r="E27">
        <v>0</v>
      </c>
      <c r="F27" t="b">
        <v>0</v>
      </c>
    </row>
    <row r="28" spans="1:66" x14ac:dyDescent="0.35">
      <c r="A28">
        <v>2656</v>
      </c>
      <c r="B28">
        <v>10</v>
      </c>
      <c r="C28">
        <v>1</v>
      </c>
      <c r="D28">
        <v>17</v>
      </c>
      <c r="E28">
        <v>0</v>
      </c>
      <c r="F28" t="b">
        <v>0</v>
      </c>
    </row>
    <row r="29" spans="1:66" x14ac:dyDescent="0.35">
      <c r="A29">
        <v>2657</v>
      </c>
      <c r="B29">
        <v>3</v>
      </c>
      <c r="C29">
        <v>1</v>
      </c>
      <c r="D29">
        <v>18</v>
      </c>
      <c r="E29">
        <v>0</v>
      </c>
      <c r="F29" t="b">
        <v>0</v>
      </c>
    </row>
    <row r="30" spans="1:66" x14ac:dyDescent="0.35">
      <c r="A30">
        <v>2676</v>
      </c>
      <c r="B30">
        <v>17</v>
      </c>
      <c r="C30">
        <v>2</v>
      </c>
      <c r="D30">
        <v>1</v>
      </c>
      <c r="E30">
        <v>12</v>
      </c>
      <c r="F30" t="b">
        <v>0</v>
      </c>
    </row>
    <row r="31" spans="1:66" x14ac:dyDescent="0.35">
      <c r="A31">
        <v>2677</v>
      </c>
      <c r="B31">
        <v>12</v>
      </c>
      <c r="C31">
        <v>2</v>
      </c>
      <c r="D31">
        <v>2</v>
      </c>
      <c r="E31">
        <v>12</v>
      </c>
      <c r="F31" t="b">
        <v>0</v>
      </c>
    </row>
    <row r="32" spans="1:66" x14ac:dyDescent="0.35">
      <c r="A32">
        <v>2678</v>
      </c>
      <c r="B32">
        <v>6</v>
      </c>
      <c r="C32">
        <v>2</v>
      </c>
      <c r="D32">
        <v>3</v>
      </c>
      <c r="E32">
        <v>8</v>
      </c>
      <c r="F32" t="b">
        <v>0</v>
      </c>
    </row>
    <row r="33" spans="1:6" x14ac:dyDescent="0.35">
      <c r="A33">
        <v>2679</v>
      </c>
      <c r="B33">
        <v>13</v>
      </c>
      <c r="C33">
        <v>2</v>
      </c>
      <c r="D33">
        <v>4</v>
      </c>
      <c r="E33">
        <v>8</v>
      </c>
      <c r="F33" t="b">
        <v>0</v>
      </c>
    </row>
    <row r="34" spans="1:6" x14ac:dyDescent="0.35">
      <c r="A34">
        <v>2680</v>
      </c>
      <c r="B34">
        <v>4</v>
      </c>
      <c r="C34">
        <v>2</v>
      </c>
      <c r="D34">
        <v>5</v>
      </c>
      <c r="E34">
        <v>4</v>
      </c>
      <c r="F34" t="b">
        <v>0</v>
      </c>
    </row>
    <row r="35" spans="1:6" x14ac:dyDescent="0.35">
      <c r="A35">
        <v>2681</v>
      </c>
      <c r="B35">
        <v>15</v>
      </c>
      <c r="C35">
        <v>2</v>
      </c>
      <c r="D35">
        <v>6</v>
      </c>
      <c r="E35">
        <v>4</v>
      </c>
      <c r="F35" t="b">
        <v>0</v>
      </c>
    </row>
    <row r="36" spans="1:6" x14ac:dyDescent="0.35">
      <c r="A36">
        <v>2682</v>
      </c>
      <c r="B36">
        <v>2</v>
      </c>
      <c r="C36">
        <v>2</v>
      </c>
      <c r="D36">
        <v>7</v>
      </c>
      <c r="E36">
        <v>4</v>
      </c>
      <c r="F36" t="b">
        <v>0</v>
      </c>
    </row>
    <row r="37" spans="1:6" x14ac:dyDescent="0.35">
      <c r="A37">
        <v>2683</v>
      </c>
      <c r="B37">
        <v>1</v>
      </c>
      <c r="C37">
        <v>2</v>
      </c>
      <c r="D37">
        <v>8</v>
      </c>
      <c r="E37">
        <v>4</v>
      </c>
      <c r="F37" t="b">
        <v>0</v>
      </c>
    </row>
    <row r="38" spans="1:6" x14ac:dyDescent="0.35">
      <c r="A38">
        <v>2684</v>
      </c>
      <c r="B38">
        <v>8</v>
      </c>
      <c r="C38">
        <v>2</v>
      </c>
      <c r="D38">
        <v>9</v>
      </c>
      <c r="E38">
        <v>4</v>
      </c>
      <c r="F38" t="b">
        <v>0</v>
      </c>
    </row>
    <row r="39" spans="1:6" x14ac:dyDescent="0.35">
      <c r="A39">
        <v>2685</v>
      </c>
      <c r="B39">
        <v>14</v>
      </c>
      <c r="C39">
        <v>2</v>
      </c>
      <c r="D39">
        <v>10</v>
      </c>
      <c r="E39">
        <v>4</v>
      </c>
      <c r="F39" t="b">
        <v>0</v>
      </c>
    </row>
    <row r="40" spans="1:6" x14ac:dyDescent="0.35">
      <c r="A40">
        <v>2686</v>
      </c>
      <c r="B40">
        <v>16</v>
      </c>
      <c r="C40">
        <v>2</v>
      </c>
      <c r="D40">
        <v>11</v>
      </c>
      <c r="E40">
        <v>4</v>
      </c>
      <c r="F40" t="b">
        <v>0</v>
      </c>
    </row>
    <row r="41" spans="1:6" x14ac:dyDescent="0.35">
      <c r="A41">
        <v>2687</v>
      </c>
      <c r="B41">
        <v>3</v>
      </c>
      <c r="C41">
        <v>2</v>
      </c>
      <c r="D41">
        <v>12</v>
      </c>
      <c r="E41">
        <v>4</v>
      </c>
      <c r="F41" t="b">
        <v>0</v>
      </c>
    </row>
    <row r="42" spans="1:6" x14ac:dyDescent="0.35">
      <c r="A42">
        <v>2688</v>
      </c>
      <c r="B42">
        <v>18</v>
      </c>
      <c r="C42">
        <v>2</v>
      </c>
      <c r="D42">
        <v>13</v>
      </c>
      <c r="E42">
        <v>4</v>
      </c>
      <c r="F42" t="b">
        <v>0</v>
      </c>
    </row>
    <row r="43" spans="1:6" x14ac:dyDescent="0.35">
      <c r="A43">
        <v>2689</v>
      </c>
      <c r="B43">
        <v>7</v>
      </c>
      <c r="C43">
        <v>2</v>
      </c>
      <c r="D43">
        <v>14</v>
      </c>
      <c r="E43">
        <v>4</v>
      </c>
      <c r="F43" t="b">
        <v>0</v>
      </c>
    </row>
    <row r="44" spans="1:6" x14ac:dyDescent="0.35">
      <c r="A44">
        <v>2690</v>
      </c>
      <c r="B44">
        <v>9</v>
      </c>
      <c r="C44">
        <v>2</v>
      </c>
      <c r="D44">
        <v>15</v>
      </c>
      <c r="E44">
        <v>4</v>
      </c>
      <c r="F44" t="b">
        <v>0</v>
      </c>
    </row>
    <row r="45" spans="1:6" x14ac:dyDescent="0.35">
      <c r="A45">
        <v>2691</v>
      </c>
      <c r="B45">
        <v>5</v>
      </c>
      <c r="C45">
        <v>2</v>
      </c>
      <c r="D45">
        <v>16</v>
      </c>
      <c r="E45">
        <v>0</v>
      </c>
      <c r="F45" t="b">
        <v>0</v>
      </c>
    </row>
    <row r="46" spans="1:6" x14ac:dyDescent="0.35">
      <c r="A46">
        <v>2692</v>
      </c>
      <c r="B46">
        <v>11</v>
      </c>
      <c r="C46">
        <v>2</v>
      </c>
      <c r="D46">
        <v>17</v>
      </c>
      <c r="E46">
        <v>0</v>
      </c>
      <c r="F46" t="b">
        <v>0</v>
      </c>
    </row>
    <row r="47" spans="1:6" x14ac:dyDescent="0.35">
      <c r="A47">
        <v>2693</v>
      </c>
      <c r="B47">
        <v>10</v>
      </c>
      <c r="C47">
        <v>2</v>
      </c>
      <c r="D47">
        <v>18</v>
      </c>
      <c r="E47">
        <v>0</v>
      </c>
      <c r="F47" t="b">
        <v>0</v>
      </c>
    </row>
    <row r="48" spans="1:6" x14ac:dyDescent="0.35">
      <c r="A48">
        <v>2712</v>
      </c>
      <c r="B48">
        <v>17</v>
      </c>
      <c r="C48">
        <v>3</v>
      </c>
      <c r="D48">
        <v>1</v>
      </c>
      <c r="E48">
        <v>12</v>
      </c>
      <c r="F48" t="b">
        <v>0</v>
      </c>
    </row>
    <row r="49" spans="1:6" x14ac:dyDescent="0.35">
      <c r="A49">
        <v>2713</v>
      </c>
      <c r="B49">
        <v>12</v>
      </c>
      <c r="C49">
        <v>3</v>
      </c>
      <c r="D49">
        <v>2</v>
      </c>
      <c r="E49">
        <v>12</v>
      </c>
      <c r="F49" t="b">
        <v>0</v>
      </c>
    </row>
    <row r="50" spans="1:6" x14ac:dyDescent="0.35">
      <c r="A50">
        <v>2714</v>
      </c>
      <c r="B50">
        <v>4</v>
      </c>
      <c r="C50">
        <v>3</v>
      </c>
      <c r="D50">
        <v>3</v>
      </c>
      <c r="E50">
        <v>8</v>
      </c>
      <c r="F50" t="b">
        <v>0</v>
      </c>
    </row>
    <row r="51" spans="1:6" x14ac:dyDescent="0.35">
      <c r="A51">
        <v>2715</v>
      </c>
      <c r="B51">
        <v>6</v>
      </c>
      <c r="C51">
        <v>3</v>
      </c>
      <c r="D51">
        <v>4</v>
      </c>
      <c r="E51">
        <v>8</v>
      </c>
      <c r="F51" t="b">
        <v>0</v>
      </c>
    </row>
    <row r="52" spans="1:6" x14ac:dyDescent="0.35">
      <c r="A52">
        <v>2716</v>
      </c>
      <c r="B52">
        <v>13</v>
      </c>
      <c r="C52">
        <v>3</v>
      </c>
      <c r="D52">
        <v>5</v>
      </c>
      <c r="E52">
        <v>8</v>
      </c>
      <c r="F52" t="b">
        <v>0</v>
      </c>
    </row>
    <row r="53" spans="1:6" x14ac:dyDescent="0.35">
      <c r="A53">
        <v>2717</v>
      </c>
      <c r="B53">
        <v>15</v>
      </c>
      <c r="C53">
        <v>3</v>
      </c>
      <c r="D53">
        <v>6</v>
      </c>
      <c r="E53">
        <v>8</v>
      </c>
      <c r="F53" t="b">
        <v>0</v>
      </c>
    </row>
    <row r="54" spans="1:6" x14ac:dyDescent="0.35">
      <c r="A54">
        <v>2718</v>
      </c>
      <c r="B54">
        <v>8</v>
      </c>
      <c r="C54">
        <v>3</v>
      </c>
      <c r="D54">
        <v>7</v>
      </c>
      <c r="E54">
        <v>8</v>
      </c>
      <c r="F54" t="b">
        <v>0</v>
      </c>
    </row>
    <row r="55" spans="1:6" x14ac:dyDescent="0.35">
      <c r="A55">
        <v>2719</v>
      </c>
      <c r="B55">
        <v>16</v>
      </c>
      <c r="C55">
        <v>3</v>
      </c>
      <c r="D55">
        <v>8</v>
      </c>
      <c r="E55">
        <v>8</v>
      </c>
      <c r="F55" t="b">
        <v>0</v>
      </c>
    </row>
    <row r="56" spans="1:6" x14ac:dyDescent="0.35">
      <c r="A56">
        <v>2720</v>
      </c>
      <c r="B56">
        <v>3</v>
      </c>
      <c r="C56">
        <v>3</v>
      </c>
      <c r="D56">
        <v>9</v>
      </c>
      <c r="E56">
        <v>8</v>
      </c>
      <c r="F56" t="b">
        <v>0</v>
      </c>
    </row>
    <row r="57" spans="1:6" x14ac:dyDescent="0.35">
      <c r="A57">
        <v>2721</v>
      </c>
      <c r="B57">
        <v>7</v>
      </c>
      <c r="C57">
        <v>3</v>
      </c>
      <c r="D57">
        <v>10</v>
      </c>
      <c r="E57">
        <v>8</v>
      </c>
      <c r="F57" t="b">
        <v>0</v>
      </c>
    </row>
    <row r="58" spans="1:6" x14ac:dyDescent="0.35">
      <c r="A58">
        <v>2722</v>
      </c>
      <c r="B58">
        <v>2</v>
      </c>
      <c r="C58">
        <v>3</v>
      </c>
      <c r="D58">
        <v>11</v>
      </c>
      <c r="E58">
        <v>4</v>
      </c>
      <c r="F58" t="b">
        <v>0</v>
      </c>
    </row>
    <row r="59" spans="1:6" x14ac:dyDescent="0.35">
      <c r="A59">
        <v>2723</v>
      </c>
      <c r="B59">
        <v>1</v>
      </c>
      <c r="C59">
        <v>3</v>
      </c>
      <c r="D59">
        <v>12</v>
      </c>
      <c r="E59">
        <v>4</v>
      </c>
      <c r="F59" t="b">
        <v>0</v>
      </c>
    </row>
    <row r="60" spans="1:6" x14ac:dyDescent="0.35">
      <c r="A60">
        <v>2724</v>
      </c>
      <c r="B60">
        <v>5</v>
      </c>
      <c r="C60">
        <v>3</v>
      </c>
      <c r="D60">
        <v>13</v>
      </c>
      <c r="E60">
        <v>4</v>
      </c>
      <c r="F60" t="b">
        <v>0</v>
      </c>
    </row>
    <row r="61" spans="1:6" x14ac:dyDescent="0.35">
      <c r="A61">
        <v>2725</v>
      </c>
      <c r="B61">
        <v>14</v>
      </c>
      <c r="C61">
        <v>3</v>
      </c>
      <c r="D61">
        <v>14</v>
      </c>
      <c r="E61">
        <v>4</v>
      </c>
      <c r="F61" t="b">
        <v>0</v>
      </c>
    </row>
    <row r="62" spans="1:6" x14ac:dyDescent="0.35">
      <c r="A62">
        <v>2726</v>
      </c>
      <c r="B62">
        <v>18</v>
      </c>
      <c r="C62">
        <v>3</v>
      </c>
      <c r="D62">
        <v>15</v>
      </c>
      <c r="E62">
        <v>4</v>
      </c>
      <c r="F62" t="b">
        <v>0</v>
      </c>
    </row>
    <row r="63" spans="1:6" x14ac:dyDescent="0.35">
      <c r="A63">
        <v>2727</v>
      </c>
      <c r="B63">
        <v>9</v>
      </c>
      <c r="C63">
        <v>3</v>
      </c>
      <c r="D63">
        <v>16</v>
      </c>
      <c r="E63">
        <v>4</v>
      </c>
      <c r="F63" t="b">
        <v>0</v>
      </c>
    </row>
    <row r="64" spans="1:6" x14ac:dyDescent="0.35">
      <c r="A64">
        <v>2728</v>
      </c>
      <c r="B64">
        <v>10</v>
      </c>
      <c r="C64">
        <v>3</v>
      </c>
      <c r="D64">
        <v>17</v>
      </c>
      <c r="E64">
        <v>0</v>
      </c>
      <c r="F64" t="b">
        <v>0</v>
      </c>
    </row>
    <row r="65" spans="1:6" x14ac:dyDescent="0.35">
      <c r="A65">
        <v>2729</v>
      </c>
      <c r="B65">
        <v>11</v>
      </c>
      <c r="C65">
        <v>3</v>
      </c>
      <c r="D65">
        <v>18</v>
      </c>
      <c r="E65">
        <v>0</v>
      </c>
      <c r="F65" t="b">
        <v>0</v>
      </c>
    </row>
    <row r="66" spans="1:6" x14ac:dyDescent="0.35">
      <c r="A66">
        <v>2766</v>
      </c>
      <c r="B66">
        <v>12</v>
      </c>
      <c r="C66">
        <v>4</v>
      </c>
      <c r="D66">
        <v>1</v>
      </c>
      <c r="E66">
        <v>16</v>
      </c>
      <c r="F66" t="b">
        <v>0</v>
      </c>
    </row>
    <row r="67" spans="1:6" x14ac:dyDescent="0.35">
      <c r="A67">
        <v>2767</v>
      </c>
      <c r="B67">
        <v>6</v>
      </c>
      <c r="C67">
        <v>4</v>
      </c>
      <c r="D67">
        <v>2</v>
      </c>
      <c r="E67">
        <v>12</v>
      </c>
      <c r="F67" t="b">
        <v>0</v>
      </c>
    </row>
    <row r="68" spans="1:6" x14ac:dyDescent="0.35">
      <c r="A68">
        <v>2768</v>
      </c>
      <c r="B68">
        <v>17</v>
      </c>
      <c r="C68">
        <v>4</v>
      </c>
      <c r="D68">
        <v>3</v>
      </c>
      <c r="E68">
        <v>12</v>
      </c>
      <c r="F68" t="b">
        <v>0</v>
      </c>
    </row>
    <row r="69" spans="1:6" x14ac:dyDescent="0.35">
      <c r="A69">
        <v>2769</v>
      </c>
      <c r="B69">
        <v>4</v>
      </c>
      <c r="C69">
        <v>4</v>
      </c>
      <c r="D69">
        <v>4</v>
      </c>
      <c r="E69">
        <v>12</v>
      </c>
      <c r="F69" t="b">
        <v>0</v>
      </c>
    </row>
    <row r="70" spans="1:6" x14ac:dyDescent="0.35">
      <c r="A70">
        <v>2770</v>
      </c>
      <c r="B70">
        <v>15</v>
      </c>
      <c r="C70">
        <v>4</v>
      </c>
      <c r="D70">
        <v>5</v>
      </c>
      <c r="E70">
        <v>12</v>
      </c>
      <c r="F70" t="b">
        <v>0</v>
      </c>
    </row>
    <row r="71" spans="1:6" x14ac:dyDescent="0.35">
      <c r="A71">
        <v>2771</v>
      </c>
      <c r="B71">
        <v>13</v>
      </c>
      <c r="C71">
        <v>4</v>
      </c>
      <c r="D71">
        <v>6</v>
      </c>
      <c r="E71">
        <v>12</v>
      </c>
      <c r="F71" t="b">
        <v>0</v>
      </c>
    </row>
    <row r="72" spans="1:6" x14ac:dyDescent="0.35">
      <c r="A72">
        <v>2772</v>
      </c>
      <c r="B72">
        <v>16</v>
      </c>
      <c r="C72">
        <v>4</v>
      </c>
      <c r="D72">
        <v>7</v>
      </c>
      <c r="E72">
        <v>12</v>
      </c>
      <c r="F72" t="b">
        <v>0</v>
      </c>
    </row>
    <row r="73" spans="1:6" x14ac:dyDescent="0.35">
      <c r="A73">
        <v>2773</v>
      </c>
      <c r="B73">
        <v>2</v>
      </c>
      <c r="C73">
        <v>4</v>
      </c>
      <c r="D73">
        <v>8</v>
      </c>
      <c r="E73">
        <v>8</v>
      </c>
      <c r="F73" t="b">
        <v>0</v>
      </c>
    </row>
    <row r="74" spans="1:6" x14ac:dyDescent="0.35">
      <c r="A74">
        <v>2774</v>
      </c>
      <c r="B74">
        <v>5</v>
      </c>
      <c r="C74">
        <v>4</v>
      </c>
      <c r="D74">
        <v>9</v>
      </c>
      <c r="E74">
        <v>8</v>
      </c>
      <c r="F74" t="b">
        <v>0</v>
      </c>
    </row>
    <row r="75" spans="1:6" x14ac:dyDescent="0.35">
      <c r="A75">
        <v>2775</v>
      </c>
      <c r="B75">
        <v>8</v>
      </c>
      <c r="C75">
        <v>4</v>
      </c>
      <c r="D75">
        <v>10</v>
      </c>
      <c r="E75">
        <v>8</v>
      </c>
      <c r="F75" t="b">
        <v>0</v>
      </c>
    </row>
    <row r="76" spans="1:6" x14ac:dyDescent="0.35">
      <c r="A76">
        <v>2776</v>
      </c>
      <c r="B76">
        <v>7</v>
      </c>
      <c r="C76">
        <v>4</v>
      </c>
      <c r="D76">
        <v>11</v>
      </c>
      <c r="E76">
        <v>8</v>
      </c>
      <c r="F76" t="b">
        <v>0</v>
      </c>
    </row>
    <row r="77" spans="1:6" x14ac:dyDescent="0.35">
      <c r="A77">
        <v>2777</v>
      </c>
      <c r="B77">
        <v>3</v>
      </c>
      <c r="C77">
        <v>4</v>
      </c>
      <c r="D77">
        <v>12</v>
      </c>
      <c r="E77">
        <v>8</v>
      </c>
      <c r="F77" t="b">
        <v>0</v>
      </c>
    </row>
    <row r="78" spans="1:6" x14ac:dyDescent="0.35">
      <c r="A78">
        <v>2778</v>
      </c>
      <c r="B78">
        <v>1</v>
      </c>
      <c r="C78">
        <v>4</v>
      </c>
      <c r="D78">
        <v>13</v>
      </c>
      <c r="E78">
        <v>4</v>
      </c>
      <c r="F78" t="b">
        <v>0</v>
      </c>
    </row>
    <row r="79" spans="1:6" x14ac:dyDescent="0.35">
      <c r="A79">
        <v>2779</v>
      </c>
      <c r="B79">
        <v>14</v>
      </c>
      <c r="C79">
        <v>4</v>
      </c>
      <c r="D79">
        <v>14</v>
      </c>
      <c r="E79">
        <v>4</v>
      </c>
      <c r="F79" t="b">
        <v>0</v>
      </c>
    </row>
    <row r="80" spans="1:6" x14ac:dyDescent="0.35">
      <c r="A80">
        <v>2780</v>
      </c>
      <c r="B80">
        <v>9</v>
      </c>
      <c r="C80">
        <v>4</v>
      </c>
      <c r="D80">
        <v>15</v>
      </c>
      <c r="E80">
        <v>4</v>
      </c>
      <c r="F80" t="b">
        <v>0</v>
      </c>
    </row>
    <row r="81" spans="1:6" x14ac:dyDescent="0.35">
      <c r="A81">
        <v>2781</v>
      </c>
      <c r="B81">
        <v>18</v>
      </c>
      <c r="C81">
        <v>4</v>
      </c>
      <c r="D81">
        <v>16</v>
      </c>
      <c r="E81">
        <v>4</v>
      </c>
      <c r="F81" t="b">
        <v>0</v>
      </c>
    </row>
    <row r="82" spans="1:6" x14ac:dyDescent="0.35">
      <c r="A82">
        <v>2782</v>
      </c>
      <c r="B82">
        <v>10</v>
      </c>
      <c r="C82">
        <v>4</v>
      </c>
      <c r="D82">
        <v>17</v>
      </c>
      <c r="E82">
        <v>0</v>
      </c>
      <c r="F82" t="b">
        <v>0</v>
      </c>
    </row>
    <row r="83" spans="1:6" x14ac:dyDescent="0.35">
      <c r="A83">
        <v>2783</v>
      </c>
      <c r="B83">
        <v>11</v>
      </c>
      <c r="C83">
        <v>4</v>
      </c>
      <c r="D83">
        <v>18</v>
      </c>
      <c r="E83">
        <v>0</v>
      </c>
      <c r="F83" t="b">
        <v>0</v>
      </c>
    </row>
    <row r="84" spans="1:6" x14ac:dyDescent="0.35">
      <c r="A84">
        <v>2784</v>
      </c>
      <c r="B84">
        <v>6</v>
      </c>
      <c r="C84">
        <v>5</v>
      </c>
      <c r="D84">
        <v>1</v>
      </c>
      <c r="E84">
        <v>16</v>
      </c>
      <c r="F84" t="b">
        <v>0</v>
      </c>
    </row>
    <row r="85" spans="1:6" x14ac:dyDescent="0.35">
      <c r="A85">
        <v>2785</v>
      </c>
      <c r="B85">
        <v>4</v>
      </c>
      <c r="C85">
        <v>5</v>
      </c>
      <c r="D85">
        <v>2</v>
      </c>
      <c r="E85">
        <v>16</v>
      </c>
      <c r="F85" t="b">
        <v>0</v>
      </c>
    </row>
    <row r="86" spans="1:6" x14ac:dyDescent="0.35">
      <c r="A86">
        <v>2786</v>
      </c>
      <c r="B86">
        <v>13</v>
      </c>
      <c r="C86">
        <v>5</v>
      </c>
      <c r="D86">
        <v>3</v>
      </c>
      <c r="E86">
        <v>16</v>
      </c>
      <c r="F86" t="b">
        <v>0</v>
      </c>
    </row>
    <row r="87" spans="1:6" x14ac:dyDescent="0.35">
      <c r="A87">
        <v>2787</v>
      </c>
      <c r="B87">
        <v>12</v>
      </c>
      <c r="C87">
        <v>5</v>
      </c>
      <c r="D87">
        <v>4</v>
      </c>
      <c r="E87">
        <v>16</v>
      </c>
      <c r="F87" t="b">
        <v>0</v>
      </c>
    </row>
    <row r="88" spans="1:6" x14ac:dyDescent="0.35">
      <c r="A88">
        <v>2788</v>
      </c>
      <c r="B88">
        <v>17</v>
      </c>
      <c r="C88">
        <v>5</v>
      </c>
      <c r="D88">
        <v>5</v>
      </c>
      <c r="E88">
        <v>12</v>
      </c>
      <c r="F88" t="b">
        <v>0</v>
      </c>
    </row>
    <row r="89" spans="1:6" x14ac:dyDescent="0.35">
      <c r="A89">
        <v>2789</v>
      </c>
      <c r="B89">
        <v>5</v>
      </c>
      <c r="C89">
        <v>5</v>
      </c>
      <c r="D89">
        <v>6</v>
      </c>
      <c r="E89">
        <v>12</v>
      </c>
      <c r="F89" t="b">
        <v>0</v>
      </c>
    </row>
    <row r="90" spans="1:6" x14ac:dyDescent="0.35">
      <c r="A90">
        <v>2790</v>
      </c>
      <c r="B90">
        <v>15</v>
      </c>
      <c r="C90">
        <v>5</v>
      </c>
      <c r="D90">
        <v>7</v>
      </c>
      <c r="E90">
        <v>12</v>
      </c>
      <c r="F90" t="b">
        <v>0</v>
      </c>
    </row>
    <row r="91" spans="1:6" x14ac:dyDescent="0.35">
      <c r="A91">
        <v>2791</v>
      </c>
      <c r="B91">
        <v>7</v>
      </c>
      <c r="C91">
        <v>5</v>
      </c>
      <c r="D91">
        <v>8</v>
      </c>
      <c r="E91">
        <v>12</v>
      </c>
      <c r="F91" t="b">
        <v>0</v>
      </c>
    </row>
    <row r="92" spans="1:6" x14ac:dyDescent="0.35">
      <c r="A92">
        <v>2792</v>
      </c>
      <c r="B92">
        <v>16</v>
      </c>
      <c r="C92">
        <v>5</v>
      </c>
      <c r="D92">
        <v>9</v>
      </c>
      <c r="E92">
        <v>12</v>
      </c>
      <c r="F92" t="b">
        <v>0</v>
      </c>
    </row>
    <row r="93" spans="1:6" x14ac:dyDescent="0.35">
      <c r="A93">
        <v>2793</v>
      </c>
      <c r="B93">
        <v>2</v>
      </c>
      <c r="C93">
        <v>5</v>
      </c>
      <c r="D93">
        <v>10</v>
      </c>
      <c r="E93">
        <v>8</v>
      </c>
      <c r="F93" t="b">
        <v>0</v>
      </c>
    </row>
    <row r="94" spans="1:6" x14ac:dyDescent="0.35">
      <c r="A94">
        <v>2794</v>
      </c>
      <c r="B94">
        <v>1</v>
      </c>
      <c r="C94">
        <v>5</v>
      </c>
      <c r="D94">
        <v>11</v>
      </c>
      <c r="E94">
        <v>8</v>
      </c>
      <c r="F94" t="b">
        <v>0</v>
      </c>
    </row>
    <row r="95" spans="1:6" x14ac:dyDescent="0.35">
      <c r="A95">
        <v>2795</v>
      </c>
      <c r="B95">
        <v>18</v>
      </c>
      <c r="C95">
        <v>5</v>
      </c>
      <c r="D95">
        <v>12</v>
      </c>
      <c r="E95">
        <v>8</v>
      </c>
      <c r="F95" t="b">
        <v>0</v>
      </c>
    </row>
    <row r="96" spans="1:6" x14ac:dyDescent="0.35">
      <c r="A96">
        <v>2796</v>
      </c>
      <c r="B96">
        <v>8</v>
      </c>
      <c r="C96">
        <v>5</v>
      </c>
      <c r="D96">
        <v>13</v>
      </c>
      <c r="E96">
        <v>8</v>
      </c>
      <c r="F96" t="b">
        <v>0</v>
      </c>
    </row>
    <row r="97" spans="1:6" x14ac:dyDescent="0.35">
      <c r="A97">
        <v>2797</v>
      </c>
      <c r="B97">
        <v>14</v>
      </c>
      <c r="C97">
        <v>5</v>
      </c>
      <c r="D97">
        <v>14</v>
      </c>
      <c r="E97">
        <v>8</v>
      </c>
      <c r="F97" t="b">
        <v>0</v>
      </c>
    </row>
    <row r="98" spans="1:6" x14ac:dyDescent="0.35">
      <c r="A98">
        <v>2798</v>
      </c>
      <c r="B98">
        <v>3</v>
      </c>
      <c r="C98">
        <v>5</v>
      </c>
      <c r="D98">
        <v>15</v>
      </c>
      <c r="E98">
        <v>8</v>
      </c>
      <c r="F98" t="b">
        <v>0</v>
      </c>
    </row>
    <row r="99" spans="1:6" x14ac:dyDescent="0.35">
      <c r="A99">
        <v>2799</v>
      </c>
      <c r="B99">
        <v>9</v>
      </c>
      <c r="C99">
        <v>5</v>
      </c>
      <c r="D99">
        <v>16</v>
      </c>
      <c r="E99">
        <v>4</v>
      </c>
      <c r="F99" t="b">
        <v>0</v>
      </c>
    </row>
    <row r="100" spans="1:6" x14ac:dyDescent="0.35">
      <c r="A100">
        <v>2800</v>
      </c>
      <c r="B100">
        <v>10</v>
      </c>
      <c r="C100">
        <v>5</v>
      </c>
      <c r="D100">
        <v>17</v>
      </c>
      <c r="E100">
        <v>4</v>
      </c>
      <c r="F100" t="b">
        <v>0</v>
      </c>
    </row>
    <row r="101" spans="1:6" x14ac:dyDescent="0.35">
      <c r="A101">
        <v>2801</v>
      </c>
      <c r="B101">
        <v>11</v>
      </c>
      <c r="C101">
        <v>5</v>
      </c>
      <c r="D101">
        <v>18</v>
      </c>
      <c r="E101">
        <v>0</v>
      </c>
      <c r="F101" t="b">
        <v>0</v>
      </c>
    </row>
    <row r="102" spans="1:6" x14ac:dyDescent="0.35">
      <c r="A102">
        <v>2802</v>
      </c>
      <c r="B102">
        <v>6</v>
      </c>
      <c r="C102">
        <v>6</v>
      </c>
      <c r="D102">
        <v>1</v>
      </c>
      <c r="E102">
        <v>20</v>
      </c>
      <c r="F102" t="b">
        <v>0</v>
      </c>
    </row>
    <row r="103" spans="1:6" x14ac:dyDescent="0.35">
      <c r="A103">
        <v>2803</v>
      </c>
      <c r="B103">
        <v>4</v>
      </c>
      <c r="C103">
        <v>6</v>
      </c>
      <c r="D103">
        <v>2</v>
      </c>
      <c r="E103">
        <v>20</v>
      </c>
      <c r="F103" t="b">
        <v>0</v>
      </c>
    </row>
    <row r="104" spans="1:6" x14ac:dyDescent="0.35">
      <c r="A104">
        <v>2804</v>
      </c>
      <c r="B104">
        <v>13</v>
      </c>
      <c r="C104">
        <v>6</v>
      </c>
      <c r="D104">
        <v>3</v>
      </c>
      <c r="E104">
        <v>20</v>
      </c>
      <c r="F104" t="b">
        <v>0</v>
      </c>
    </row>
    <row r="105" spans="1:6" x14ac:dyDescent="0.35">
      <c r="A105">
        <v>2805</v>
      </c>
      <c r="B105">
        <v>17</v>
      </c>
      <c r="C105">
        <v>6</v>
      </c>
      <c r="D105">
        <v>4</v>
      </c>
      <c r="E105">
        <v>16</v>
      </c>
      <c r="F105" t="b">
        <v>0</v>
      </c>
    </row>
    <row r="106" spans="1:6" x14ac:dyDescent="0.35">
      <c r="A106">
        <v>2806</v>
      </c>
      <c r="B106">
        <v>15</v>
      </c>
      <c r="C106">
        <v>6</v>
      </c>
      <c r="D106">
        <v>5</v>
      </c>
      <c r="E106">
        <v>16</v>
      </c>
      <c r="F106" t="b">
        <v>0</v>
      </c>
    </row>
    <row r="107" spans="1:6" x14ac:dyDescent="0.35">
      <c r="A107">
        <v>2807</v>
      </c>
      <c r="B107">
        <v>7</v>
      </c>
      <c r="C107">
        <v>6</v>
      </c>
      <c r="D107">
        <v>6</v>
      </c>
      <c r="E107">
        <v>16</v>
      </c>
      <c r="F107" t="b">
        <v>0</v>
      </c>
    </row>
    <row r="108" spans="1:6" x14ac:dyDescent="0.35">
      <c r="A108">
        <v>2808</v>
      </c>
      <c r="B108">
        <v>12</v>
      </c>
      <c r="C108">
        <v>6</v>
      </c>
      <c r="D108">
        <v>7</v>
      </c>
      <c r="E108">
        <v>16</v>
      </c>
      <c r="F108" t="b">
        <v>0</v>
      </c>
    </row>
    <row r="109" spans="1:6" x14ac:dyDescent="0.35">
      <c r="A109">
        <v>2809</v>
      </c>
      <c r="B109">
        <v>16</v>
      </c>
      <c r="C109">
        <v>6</v>
      </c>
      <c r="D109">
        <v>8</v>
      </c>
      <c r="E109">
        <v>16</v>
      </c>
      <c r="F109" t="b">
        <v>0</v>
      </c>
    </row>
    <row r="110" spans="1:6" x14ac:dyDescent="0.35">
      <c r="A110">
        <v>2810</v>
      </c>
      <c r="B110">
        <v>5</v>
      </c>
      <c r="C110">
        <v>6</v>
      </c>
      <c r="D110">
        <v>9</v>
      </c>
      <c r="E110">
        <v>12</v>
      </c>
      <c r="F110" t="b">
        <v>0</v>
      </c>
    </row>
    <row r="111" spans="1:6" x14ac:dyDescent="0.35">
      <c r="A111">
        <v>2811</v>
      </c>
      <c r="B111">
        <v>1</v>
      </c>
      <c r="C111">
        <v>6</v>
      </c>
      <c r="D111">
        <v>10</v>
      </c>
      <c r="E111">
        <v>12</v>
      </c>
      <c r="F111" t="b">
        <v>0</v>
      </c>
    </row>
    <row r="112" spans="1:6" x14ac:dyDescent="0.35">
      <c r="A112">
        <v>2812</v>
      </c>
      <c r="B112">
        <v>8</v>
      </c>
      <c r="C112">
        <v>6</v>
      </c>
      <c r="D112">
        <v>11</v>
      </c>
      <c r="E112">
        <v>12</v>
      </c>
      <c r="F112" t="b">
        <v>0</v>
      </c>
    </row>
    <row r="113" spans="1:6" x14ac:dyDescent="0.35">
      <c r="A113">
        <v>2813</v>
      </c>
      <c r="B113">
        <v>2</v>
      </c>
      <c r="C113">
        <v>6</v>
      </c>
      <c r="D113">
        <v>12</v>
      </c>
      <c r="E113">
        <v>8</v>
      </c>
      <c r="F113" t="b">
        <v>0</v>
      </c>
    </row>
    <row r="114" spans="1:6" x14ac:dyDescent="0.35">
      <c r="A114">
        <v>2814</v>
      </c>
      <c r="B114">
        <v>14</v>
      </c>
      <c r="C114">
        <v>6</v>
      </c>
      <c r="D114">
        <v>13</v>
      </c>
      <c r="E114">
        <v>8</v>
      </c>
      <c r="F114" t="b">
        <v>0</v>
      </c>
    </row>
    <row r="115" spans="1:6" x14ac:dyDescent="0.35">
      <c r="A115">
        <v>2815</v>
      </c>
      <c r="B115">
        <v>18</v>
      </c>
      <c r="C115">
        <v>6</v>
      </c>
      <c r="D115">
        <v>14</v>
      </c>
      <c r="E115">
        <v>8</v>
      </c>
      <c r="F115" t="b">
        <v>0</v>
      </c>
    </row>
    <row r="116" spans="1:6" x14ac:dyDescent="0.35">
      <c r="A116">
        <v>2816</v>
      </c>
      <c r="B116">
        <v>3</v>
      </c>
      <c r="C116">
        <v>6</v>
      </c>
      <c r="D116">
        <v>15</v>
      </c>
      <c r="E116">
        <v>8</v>
      </c>
      <c r="F116" t="b">
        <v>0</v>
      </c>
    </row>
    <row r="117" spans="1:6" x14ac:dyDescent="0.35">
      <c r="A117">
        <v>2817</v>
      </c>
      <c r="B117">
        <v>9</v>
      </c>
      <c r="C117">
        <v>6</v>
      </c>
      <c r="D117">
        <v>16</v>
      </c>
      <c r="E117">
        <v>4</v>
      </c>
      <c r="F117" t="b">
        <v>0</v>
      </c>
    </row>
    <row r="118" spans="1:6" x14ac:dyDescent="0.35">
      <c r="A118">
        <v>2818</v>
      </c>
      <c r="B118">
        <v>10</v>
      </c>
      <c r="C118">
        <v>6</v>
      </c>
      <c r="D118">
        <v>17</v>
      </c>
      <c r="E118">
        <v>4</v>
      </c>
      <c r="F118" t="b">
        <v>0</v>
      </c>
    </row>
    <row r="119" spans="1:6" x14ac:dyDescent="0.35">
      <c r="A119">
        <v>2819</v>
      </c>
      <c r="B119">
        <v>11</v>
      </c>
      <c r="C119">
        <v>6</v>
      </c>
      <c r="D119">
        <v>18</v>
      </c>
      <c r="E119">
        <v>0</v>
      </c>
      <c r="F119" t="b">
        <v>0</v>
      </c>
    </row>
    <row r="120" spans="1:6" x14ac:dyDescent="0.35">
      <c r="A120">
        <v>2820</v>
      </c>
      <c r="B120">
        <v>6</v>
      </c>
      <c r="C120">
        <v>7</v>
      </c>
      <c r="D120">
        <v>1</v>
      </c>
      <c r="E120">
        <v>24</v>
      </c>
      <c r="F120" t="b">
        <v>0</v>
      </c>
    </row>
    <row r="121" spans="1:6" x14ac:dyDescent="0.35">
      <c r="A121">
        <v>2821</v>
      </c>
      <c r="B121">
        <v>4</v>
      </c>
      <c r="C121">
        <v>7</v>
      </c>
      <c r="D121">
        <v>2</v>
      </c>
      <c r="E121">
        <v>24</v>
      </c>
      <c r="F121" t="b">
        <v>0</v>
      </c>
    </row>
    <row r="122" spans="1:6" x14ac:dyDescent="0.35">
      <c r="A122">
        <v>2822</v>
      </c>
      <c r="B122">
        <v>13</v>
      </c>
      <c r="C122">
        <v>7</v>
      </c>
      <c r="D122">
        <v>3</v>
      </c>
      <c r="E122">
        <v>24</v>
      </c>
      <c r="F122" t="b">
        <v>0</v>
      </c>
    </row>
    <row r="123" spans="1:6" x14ac:dyDescent="0.35">
      <c r="A123">
        <v>2823</v>
      </c>
      <c r="B123">
        <v>16</v>
      </c>
      <c r="C123">
        <v>7</v>
      </c>
      <c r="D123">
        <v>4</v>
      </c>
      <c r="E123">
        <v>20</v>
      </c>
      <c r="F123" t="b">
        <v>0</v>
      </c>
    </row>
    <row r="124" spans="1:6" x14ac:dyDescent="0.35">
      <c r="A124">
        <v>2824</v>
      </c>
      <c r="B124">
        <v>5</v>
      </c>
      <c r="C124">
        <v>7</v>
      </c>
      <c r="D124">
        <v>5</v>
      </c>
      <c r="E124">
        <v>16</v>
      </c>
      <c r="F124" t="b">
        <v>0</v>
      </c>
    </row>
    <row r="125" spans="1:6" x14ac:dyDescent="0.35">
      <c r="A125">
        <v>2825</v>
      </c>
      <c r="B125">
        <v>15</v>
      </c>
      <c r="C125">
        <v>7</v>
      </c>
      <c r="D125">
        <v>6</v>
      </c>
      <c r="E125">
        <v>16</v>
      </c>
      <c r="F125" t="b">
        <v>0</v>
      </c>
    </row>
    <row r="126" spans="1:6" x14ac:dyDescent="0.35">
      <c r="A126">
        <v>2826</v>
      </c>
      <c r="B126">
        <v>17</v>
      </c>
      <c r="C126">
        <v>7</v>
      </c>
      <c r="D126">
        <v>7</v>
      </c>
      <c r="E126">
        <v>16</v>
      </c>
      <c r="F126" t="b">
        <v>0</v>
      </c>
    </row>
    <row r="127" spans="1:6" x14ac:dyDescent="0.35">
      <c r="A127">
        <v>2827</v>
      </c>
      <c r="B127">
        <v>8</v>
      </c>
      <c r="C127">
        <v>7</v>
      </c>
      <c r="D127">
        <v>8</v>
      </c>
      <c r="E127">
        <v>16</v>
      </c>
      <c r="F127" t="b">
        <v>0</v>
      </c>
    </row>
    <row r="128" spans="1:6" x14ac:dyDescent="0.35">
      <c r="A128">
        <v>2828</v>
      </c>
      <c r="B128">
        <v>7</v>
      </c>
      <c r="C128">
        <v>7</v>
      </c>
      <c r="D128">
        <v>9</v>
      </c>
      <c r="E128">
        <v>16</v>
      </c>
      <c r="F128" t="b">
        <v>0</v>
      </c>
    </row>
    <row r="129" spans="1:6" x14ac:dyDescent="0.35">
      <c r="A129">
        <v>2829</v>
      </c>
      <c r="B129">
        <v>12</v>
      </c>
      <c r="C129">
        <v>7</v>
      </c>
      <c r="D129">
        <v>10</v>
      </c>
      <c r="E129">
        <v>16</v>
      </c>
      <c r="F129" t="b">
        <v>0</v>
      </c>
    </row>
    <row r="130" spans="1:6" x14ac:dyDescent="0.35">
      <c r="A130">
        <v>2830</v>
      </c>
      <c r="B130">
        <v>2</v>
      </c>
      <c r="C130">
        <v>7</v>
      </c>
      <c r="D130">
        <v>11</v>
      </c>
      <c r="E130">
        <v>12</v>
      </c>
      <c r="F130" t="b">
        <v>0</v>
      </c>
    </row>
    <row r="131" spans="1:6" x14ac:dyDescent="0.35">
      <c r="A131">
        <v>2831</v>
      </c>
      <c r="B131">
        <v>14</v>
      </c>
      <c r="C131">
        <v>7</v>
      </c>
      <c r="D131">
        <v>12</v>
      </c>
      <c r="E131">
        <v>12</v>
      </c>
      <c r="F131" t="b">
        <v>0</v>
      </c>
    </row>
    <row r="132" spans="1:6" x14ac:dyDescent="0.35">
      <c r="A132">
        <v>2832</v>
      </c>
      <c r="B132">
        <v>1</v>
      </c>
      <c r="C132">
        <v>7</v>
      </c>
      <c r="D132">
        <v>13</v>
      </c>
      <c r="E132">
        <v>12</v>
      </c>
      <c r="F132" t="b">
        <v>0</v>
      </c>
    </row>
    <row r="133" spans="1:6" x14ac:dyDescent="0.35">
      <c r="A133">
        <v>2833</v>
      </c>
      <c r="B133">
        <v>18</v>
      </c>
      <c r="C133">
        <v>7</v>
      </c>
      <c r="D133">
        <v>14</v>
      </c>
      <c r="E133">
        <v>12</v>
      </c>
      <c r="F133" t="b">
        <v>0</v>
      </c>
    </row>
    <row r="134" spans="1:6" x14ac:dyDescent="0.35">
      <c r="A134">
        <v>2834</v>
      </c>
      <c r="B134">
        <v>3</v>
      </c>
      <c r="C134">
        <v>7</v>
      </c>
      <c r="D134">
        <v>15</v>
      </c>
      <c r="E134">
        <v>8</v>
      </c>
      <c r="F134" t="b">
        <v>0</v>
      </c>
    </row>
    <row r="135" spans="1:6" x14ac:dyDescent="0.35">
      <c r="A135">
        <v>2835</v>
      </c>
      <c r="B135">
        <v>9</v>
      </c>
      <c r="C135">
        <v>7</v>
      </c>
      <c r="D135">
        <v>16</v>
      </c>
      <c r="E135">
        <v>4</v>
      </c>
      <c r="F135" t="b">
        <v>0</v>
      </c>
    </row>
    <row r="136" spans="1:6" x14ac:dyDescent="0.35">
      <c r="A136">
        <v>2836</v>
      </c>
      <c r="B136">
        <v>10</v>
      </c>
      <c r="C136">
        <v>7</v>
      </c>
      <c r="D136">
        <v>17</v>
      </c>
      <c r="E136">
        <v>4</v>
      </c>
      <c r="F136" t="b">
        <v>0</v>
      </c>
    </row>
    <row r="137" spans="1:6" x14ac:dyDescent="0.35">
      <c r="A137">
        <v>2837</v>
      </c>
      <c r="B137">
        <v>11</v>
      </c>
      <c r="C137">
        <v>7</v>
      </c>
      <c r="D137">
        <v>18</v>
      </c>
      <c r="E137">
        <v>0</v>
      </c>
      <c r="F137" t="b">
        <v>0</v>
      </c>
    </row>
    <row r="138" spans="1:6" x14ac:dyDescent="0.35">
      <c r="A138">
        <v>2838</v>
      </c>
      <c r="B138">
        <v>6</v>
      </c>
      <c r="C138">
        <v>8</v>
      </c>
      <c r="D138">
        <v>1</v>
      </c>
      <c r="E138">
        <v>28</v>
      </c>
      <c r="F138" t="b">
        <v>0</v>
      </c>
    </row>
    <row r="139" spans="1:6" x14ac:dyDescent="0.35">
      <c r="A139">
        <v>2839</v>
      </c>
      <c r="B139">
        <v>4</v>
      </c>
      <c r="C139">
        <v>8</v>
      </c>
      <c r="D139">
        <v>2</v>
      </c>
      <c r="E139">
        <v>28</v>
      </c>
      <c r="F139" t="b">
        <v>0</v>
      </c>
    </row>
    <row r="140" spans="1:6" x14ac:dyDescent="0.35">
      <c r="A140">
        <v>2840</v>
      </c>
      <c r="B140">
        <v>13</v>
      </c>
      <c r="C140">
        <v>8</v>
      </c>
      <c r="D140">
        <v>3</v>
      </c>
      <c r="E140">
        <v>26</v>
      </c>
      <c r="F140" t="b">
        <v>0</v>
      </c>
    </row>
    <row r="141" spans="1:6" x14ac:dyDescent="0.35">
      <c r="A141">
        <v>2841</v>
      </c>
      <c r="B141">
        <v>5</v>
      </c>
      <c r="C141">
        <v>8</v>
      </c>
      <c r="D141">
        <v>4</v>
      </c>
      <c r="E141">
        <v>20</v>
      </c>
      <c r="F141" t="b">
        <v>0</v>
      </c>
    </row>
    <row r="142" spans="1:6" x14ac:dyDescent="0.35">
      <c r="A142">
        <v>2842</v>
      </c>
      <c r="B142">
        <v>17</v>
      </c>
      <c r="C142">
        <v>8</v>
      </c>
      <c r="D142">
        <v>5</v>
      </c>
      <c r="E142">
        <v>20</v>
      </c>
      <c r="F142" t="b">
        <v>0</v>
      </c>
    </row>
    <row r="143" spans="1:6" x14ac:dyDescent="0.35">
      <c r="A143">
        <v>2843</v>
      </c>
      <c r="B143">
        <v>7</v>
      </c>
      <c r="C143">
        <v>8</v>
      </c>
      <c r="D143">
        <v>6</v>
      </c>
      <c r="E143">
        <v>20</v>
      </c>
      <c r="F143" t="b">
        <v>0</v>
      </c>
    </row>
    <row r="144" spans="1:6" x14ac:dyDescent="0.35">
      <c r="A144">
        <v>2844</v>
      </c>
      <c r="B144">
        <v>16</v>
      </c>
      <c r="C144">
        <v>8</v>
      </c>
      <c r="D144">
        <v>7</v>
      </c>
      <c r="E144">
        <v>20</v>
      </c>
      <c r="F144" t="b">
        <v>0</v>
      </c>
    </row>
    <row r="145" spans="1:6" x14ac:dyDescent="0.35">
      <c r="A145">
        <v>2845</v>
      </c>
      <c r="B145">
        <v>8</v>
      </c>
      <c r="C145">
        <v>8</v>
      </c>
      <c r="D145">
        <v>8</v>
      </c>
      <c r="E145">
        <v>18</v>
      </c>
      <c r="F145" t="b">
        <v>0</v>
      </c>
    </row>
    <row r="146" spans="1:6" x14ac:dyDescent="0.35">
      <c r="A146">
        <v>2846</v>
      </c>
      <c r="B146">
        <v>14</v>
      </c>
      <c r="C146">
        <v>8</v>
      </c>
      <c r="D146">
        <v>9</v>
      </c>
      <c r="E146">
        <v>16</v>
      </c>
      <c r="F146" t="b">
        <v>0</v>
      </c>
    </row>
    <row r="147" spans="1:6" x14ac:dyDescent="0.35">
      <c r="A147">
        <v>2847</v>
      </c>
      <c r="B147">
        <v>15</v>
      </c>
      <c r="C147">
        <v>8</v>
      </c>
      <c r="D147">
        <v>10</v>
      </c>
      <c r="E147">
        <v>16</v>
      </c>
      <c r="F147" t="b">
        <v>0</v>
      </c>
    </row>
    <row r="148" spans="1:6" x14ac:dyDescent="0.35">
      <c r="A148">
        <v>2848</v>
      </c>
      <c r="B148">
        <v>1</v>
      </c>
      <c r="C148">
        <v>8</v>
      </c>
      <c r="D148">
        <v>11</v>
      </c>
      <c r="E148">
        <v>16</v>
      </c>
      <c r="F148" t="b">
        <v>0</v>
      </c>
    </row>
    <row r="149" spans="1:6" x14ac:dyDescent="0.35">
      <c r="A149">
        <v>2849</v>
      </c>
      <c r="B149">
        <v>12</v>
      </c>
      <c r="C149">
        <v>8</v>
      </c>
      <c r="D149">
        <v>12</v>
      </c>
      <c r="E149">
        <v>16</v>
      </c>
      <c r="F149" t="b">
        <v>0</v>
      </c>
    </row>
    <row r="150" spans="1:6" x14ac:dyDescent="0.35">
      <c r="A150">
        <v>2850</v>
      </c>
      <c r="B150">
        <v>2</v>
      </c>
      <c r="C150">
        <v>8</v>
      </c>
      <c r="D150">
        <v>13</v>
      </c>
      <c r="E150">
        <v>12</v>
      </c>
      <c r="F150" t="b">
        <v>0</v>
      </c>
    </row>
    <row r="151" spans="1:6" x14ac:dyDescent="0.35">
      <c r="A151">
        <v>2851</v>
      </c>
      <c r="B151">
        <v>18</v>
      </c>
      <c r="C151">
        <v>8</v>
      </c>
      <c r="D151">
        <v>14</v>
      </c>
      <c r="E151">
        <v>12</v>
      </c>
      <c r="F151" t="b">
        <v>0</v>
      </c>
    </row>
    <row r="152" spans="1:6" x14ac:dyDescent="0.35">
      <c r="A152">
        <v>2852</v>
      </c>
      <c r="B152">
        <v>3</v>
      </c>
      <c r="C152">
        <v>8</v>
      </c>
      <c r="D152">
        <v>15</v>
      </c>
      <c r="E152">
        <v>8</v>
      </c>
      <c r="F152" t="b">
        <v>0</v>
      </c>
    </row>
    <row r="153" spans="1:6" x14ac:dyDescent="0.35">
      <c r="A153">
        <v>2853</v>
      </c>
      <c r="B153">
        <v>9</v>
      </c>
      <c r="C153">
        <v>8</v>
      </c>
      <c r="D153">
        <v>16</v>
      </c>
      <c r="E153">
        <v>4</v>
      </c>
      <c r="F153" t="b">
        <v>0</v>
      </c>
    </row>
    <row r="154" spans="1:6" x14ac:dyDescent="0.35">
      <c r="A154">
        <v>2854</v>
      </c>
      <c r="B154">
        <v>10</v>
      </c>
      <c r="C154">
        <v>8</v>
      </c>
      <c r="D154">
        <v>17</v>
      </c>
      <c r="E154">
        <v>4</v>
      </c>
      <c r="F154" t="b">
        <v>0</v>
      </c>
    </row>
    <row r="155" spans="1:6" x14ac:dyDescent="0.35">
      <c r="A155">
        <v>2855</v>
      </c>
      <c r="B155">
        <v>11</v>
      </c>
      <c r="C155">
        <v>8</v>
      </c>
      <c r="D155">
        <v>18</v>
      </c>
      <c r="E155">
        <v>4</v>
      </c>
      <c r="F155" t="b">
        <v>0</v>
      </c>
    </row>
    <row r="156" spans="1:6" x14ac:dyDescent="0.35">
      <c r="A156">
        <v>2856</v>
      </c>
      <c r="B156">
        <v>6</v>
      </c>
      <c r="C156">
        <v>9</v>
      </c>
      <c r="D156">
        <v>1</v>
      </c>
      <c r="E156">
        <v>32</v>
      </c>
      <c r="F156" t="b">
        <v>0</v>
      </c>
    </row>
    <row r="157" spans="1:6" x14ac:dyDescent="0.35">
      <c r="A157">
        <v>2857</v>
      </c>
      <c r="B157">
        <v>4</v>
      </c>
      <c r="C157">
        <v>9</v>
      </c>
      <c r="D157">
        <v>2</v>
      </c>
      <c r="E157">
        <v>32</v>
      </c>
      <c r="F157" t="b">
        <v>0</v>
      </c>
    </row>
    <row r="158" spans="1:6" x14ac:dyDescent="0.35">
      <c r="A158">
        <v>2858</v>
      </c>
      <c r="B158">
        <v>13</v>
      </c>
      <c r="C158">
        <v>9</v>
      </c>
      <c r="D158">
        <v>3</v>
      </c>
      <c r="E158">
        <v>26</v>
      </c>
      <c r="F158" t="b">
        <v>0</v>
      </c>
    </row>
    <row r="159" spans="1:6" x14ac:dyDescent="0.35">
      <c r="A159">
        <v>2859</v>
      </c>
      <c r="B159">
        <v>5</v>
      </c>
      <c r="C159">
        <v>9</v>
      </c>
      <c r="D159">
        <v>4</v>
      </c>
      <c r="E159">
        <v>24</v>
      </c>
      <c r="F159" t="b">
        <v>0</v>
      </c>
    </row>
    <row r="160" spans="1:6" x14ac:dyDescent="0.35">
      <c r="A160">
        <v>2860</v>
      </c>
      <c r="B160">
        <v>7</v>
      </c>
      <c r="C160">
        <v>9</v>
      </c>
      <c r="D160">
        <v>5</v>
      </c>
      <c r="E160">
        <v>24</v>
      </c>
      <c r="F160" t="b">
        <v>0</v>
      </c>
    </row>
    <row r="161" spans="1:6" x14ac:dyDescent="0.35">
      <c r="A161">
        <v>2861</v>
      </c>
      <c r="B161">
        <v>17</v>
      </c>
      <c r="C161">
        <v>9</v>
      </c>
      <c r="D161">
        <v>6</v>
      </c>
      <c r="E161">
        <v>24</v>
      </c>
      <c r="F161" t="b">
        <v>0</v>
      </c>
    </row>
    <row r="162" spans="1:6" x14ac:dyDescent="0.35">
      <c r="A162">
        <v>2862</v>
      </c>
      <c r="B162">
        <v>16</v>
      </c>
      <c r="C162">
        <v>9</v>
      </c>
      <c r="D162">
        <v>7</v>
      </c>
      <c r="E162">
        <v>24</v>
      </c>
      <c r="F162" t="b">
        <v>0</v>
      </c>
    </row>
    <row r="163" spans="1:6" x14ac:dyDescent="0.35">
      <c r="A163">
        <v>2863</v>
      </c>
      <c r="B163">
        <v>1</v>
      </c>
      <c r="C163">
        <v>9</v>
      </c>
      <c r="D163">
        <v>8</v>
      </c>
      <c r="E163">
        <v>20</v>
      </c>
      <c r="F163" t="b">
        <v>0</v>
      </c>
    </row>
    <row r="164" spans="1:6" x14ac:dyDescent="0.35">
      <c r="A164">
        <v>2864</v>
      </c>
      <c r="B164">
        <v>12</v>
      </c>
      <c r="C164">
        <v>9</v>
      </c>
      <c r="D164">
        <v>9</v>
      </c>
      <c r="E164">
        <v>20</v>
      </c>
      <c r="F164" t="b">
        <v>0</v>
      </c>
    </row>
    <row r="165" spans="1:6" x14ac:dyDescent="0.35">
      <c r="A165">
        <v>2865</v>
      </c>
      <c r="B165">
        <v>8</v>
      </c>
      <c r="C165">
        <v>9</v>
      </c>
      <c r="D165">
        <v>10</v>
      </c>
      <c r="E165">
        <v>18</v>
      </c>
      <c r="F165" t="b">
        <v>0</v>
      </c>
    </row>
    <row r="166" spans="1:6" x14ac:dyDescent="0.35">
      <c r="A166">
        <v>2866</v>
      </c>
      <c r="B166">
        <v>14</v>
      </c>
      <c r="C166">
        <v>9</v>
      </c>
      <c r="D166">
        <v>11</v>
      </c>
      <c r="E166">
        <v>16</v>
      </c>
      <c r="F166" t="b">
        <v>0</v>
      </c>
    </row>
    <row r="167" spans="1:6" x14ac:dyDescent="0.35">
      <c r="A167">
        <v>2867</v>
      </c>
      <c r="B167">
        <v>15</v>
      </c>
      <c r="C167">
        <v>9</v>
      </c>
      <c r="D167">
        <v>12</v>
      </c>
      <c r="E167">
        <v>16</v>
      </c>
      <c r="F167" t="b">
        <v>0</v>
      </c>
    </row>
    <row r="168" spans="1:6" x14ac:dyDescent="0.35">
      <c r="A168">
        <v>2868</v>
      </c>
      <c r="B168">
        <v>18</v>
      </c>
      <c r="C168">
        <v>9</v>
      </c>
      <c r="D168">
        <v>13</v>
      </c>
      <c r="E168">
        <v>16</v>
      </c>
      <c r="F168" t="b">
        <v>0</v>
      </c>
    </row>
    <row r="169" spans="1:6" x14ac:dyDescent="0.35">
      <c r="A169">
        <v>2869</v>
      </c>
      <c r="B169">
        <v>2</v>
      </c>
      <c r="C169">
        <v>9</v>
      </c>
      <c r="D169">
        <v>14</v>
      </c>
      <c r="E169">
        <v>12</v>
      </c>
      <c r="F169" t="b">
        <v>0</v>
      </c>
    </row>
    <row r="170" spans="1:6" x14ac:dyDescent="0.35">
      <c r="A170">
        <v>2870</v>
      </c>
      <c r="B170">
        <v>3</v>
      </c>
      <c r="C170">
        <v>9</v>
      </c>
      <c r="D170">
        <v>15</v>
      </c>
      <c r="E170">
        <v>8</v>
      </c>
      <c r="F170" t="b">
        <v>0</v>
      </c>
    </row>
    <row r="171" spans="1:6" x14ac:dyDescent="0.35">
      <c r="A171">
        <v>2871</v>
      </c>
      <c r="B171">
        <v>9</v>
      </c>
      <c r="C171">
        <v>9</v>
      </c>
      <c r="D171">
        <v>16</v>
      </c>
      <c r="E171">
        <v>4</v>
      </c>
      <c r="F171" t="b">
        <v>0</v>
      </c>
    </row>
    <row r="172" spans="1:6" x14ac:dyDescent="0.35">
      <c r="A172">
        <v>2872</v>
      </c>
      <c r="B172">
        <v>10</v>
      </c>
      <c r="C172">
        <v>9</v>
      </c>
      <c r="D172">
        <v>17</v>
      </c>
      <c r="E172">
        <v>4</v>
      </c>
      <c r="F172" t="b">
        <v>0</v>
      </c>
    </row>
    <row r="173" spans="1:6" x14ac:dyDescent="0.35">
      <c r="A173">
        <v>2873</v>
      </c>
      <c r="B173">
        <v>11</v>
      </c>
      <c r="C173">
        <v>9</v>
      </c>
      <c r="D173">
        <v>18</v>
      </c>
      <c r="E173">
        <v>4</v>
      </c>
      <c r="F173" t="b">
        <v>0</v>
      </c>
    </row>
    <row r="174" spans="1:6" x14ac:dyDescent="0.35">
      <c r="A174">
        <v>2892</v>
      </c>
      <c r="B174">
        <v>6</v>
      </c>
      <c r="C174">
        <v>10</v>
      </c>
      <c r="D174">
        <v>1</v>
      </c>
      <c r="E174">
        <v>36</v>
      </c>
      <c r="F174" t="b">
        <v>0</v>
      </c>
    </row>
    <row r="175" spans="1:6" x14ac:dyDescent="0.35">
      <c r="A175">
        <v>2893</v>
      </c>
      <c r="B175">
        <v>4</v>
      </c>
      <c r="C175">
        <v>10</v>
      </c>
      <c r="D175">
        <v>2</v>
      </c>
      <c r="E175">
        <v>36</v>
      </c>
      <c r="F175" t="b">
        <v>0</v>
      </c>
    </row>
    <row r="176" spans="1:6" x14ac:dyDescent="0.35">
      <c r="A176">
        <v>2894</v>
      </c>
      <c r="B176">
        <v>7</v>
      </c>
      <c r="C176">
        <v>10</v>
      </c>
      <c r="D176">
        <v>3</v>
      </c>
      <c r="E176">
        <v>28</v>
      </c>
      <c r="F176" t="b">
        <v>0</v>
      </c>
    </row>
    <row r="177" spans="1:6" x14ac:dyDescent="0.35">
      <c r="A177">
        <v>2895</v>
      </c>
      <c r="B177">
        <v>17</v>
      </c>
      <c r="C177">
        <v>10</v>
      </c>
      <c r="D177">
        <v>4</v>
      </c>
      <c r="E177">
        <v>28</v>
      </c>
      <c r="F177" t="b">
        <v>0</v>
      </c>
    </row>
    <row r="178" spans="1:6" x14ac:dyDescent="0.35">
      <c r="A178">
        <v>2896</v>
      </c>
      <c r="B178">
        <v>16</v>
      </c>
      <c r="C178">
        <v>10</v>
      </c>
      <c r="D178">
        <v>5</v>
      </c>
      <c r="E178">
        <v>28</v>
      </c>
      <c r="F178" t="b">
        <v>0</v>
      </c>
    </row>
    <row r="179" spans="1:6" x14ac:dyDescent="0.35">
      <c r="A179">
        <v>2897</v>
      </c>
      <c r="B179">
        <v>13</v>
      </c>
      <c r="C179">
        <v>10</v>
      </c>
      <c r="D179">
        <v>6</v>
      </c>
      <c r="E179">
        <v>26</v>
      </c>
      <c r="F179" t="b">
        <v>0</v>
      </c>
    </row>
    <row r="180" spans="1:6" x14ac:dyDescent="0.35">
      <c r="A180">
        <v>2898</v>
      </c>
      <c r="B180">
        <v>5</v>
      </c>
      <c r="C180">
        <v>10</v>
      </c>
      <c r="D180">
        <v>7</v>
      </c>
      <c r="E180">
        <v>24</v>
      </c>
      <c r="F180" t="b">
        <v>0</v>
      </c>
    </row>
    <row r="181" spans="1:6" x14ac:dyDescent="0.35">
      <c r="A181">
        <v>2899</v>
      </c>
      <c r="B181">
        <v>1</v>
      </c>
      <c r="C181">
        <v>10</v>
      </c>
      <c r="D181">
        <v>8</v>
      </c>
      <c r="E181">
        <v>24</v>
      </c>
      <c r="F181" t="b">
        <v>0</v>
      </c>
    </row>
    <row r="182" spans="1:6" x14ac:dyDescent="0.35">
      <c r="A182">
        <v>2900</v>
      </c>
      <c r="B182">
        <v>14</v>
      </c>
      <c r="C182">
        <v>10</v>
      </c>
      <c r="D182">
        <v>9</v>
      </c>
      <c r="E182">
        <v>20</v>
      </c>
      <c r="F182" t="b">
        <v>0</v>
      </c>
    </row>
    <row r="183" spans="1:6" x14ac:dyDescent="0.35">
      <c r="A183">
        <v>2901</v>
      </c>
      <c r="B183">
        <v>12</v>
      </c>
      <c r="C183">
        <v>10</v>
      </c>
      <c r="D183">
        <v>10</v>
      </c>
      <c r="E183">
        <v>20</v>
      </c>
      <c r="F183" t="b">
        <v>0</v>
      </c>
    </row>
    <row r="184" spans="1:6" x14ac:dyDescent="0.35">
      <c r="A184">
        <v>2902</v>
      </c>
      <c r="B184">
        <v>8</v>
      </c>
      <c r="C184">
        <v>10</v>
      </c>
      <c r="D184">
        <v>11</v>
      </c>
      <c r="E184">
        <v>18</v>
      </c>
      <c r="F184" t="b">
        <v>0</v>
      </c>
    </row>
    <row r="185" spans="1:6" x14ac:dyDescent="0.35">
      <c r="A185">
        <v>2903</v>
      </c>
      <c r="B185">
        <v>15</v>
      </c>
      <c r="C185">
        <v>10</v>
      </c>
      <c r="D185">
        <v>12</v>
      </c>
      <c r="E185">
        <v>16</v>
      </c>
      <c r="F185" t="b">
        <v>0</v>
      </c>
    </row>
    <row r="186" spans="1:6" x14ac:dyDescent="0.35">
      <c r="A186">
        <v>2904</v>
      </c>
      <c r="B186">
        <v>18</v>
      </c>
      <c r="C186">
        <v>10</v>
      </c>
      <c r="D186">
        <v>13</v>
      </c>
      <c r="E186">
        <v>16</v>
      </c>
      <c r="F186" t="b">
        <v>0</v>
      </c>
    </row>
    <row r="187" spans="1:6" x14ac:dyDescent="0.35">
      <c r="A187">
        <v>2905</v>
      </c>
      <c r="B187">
        <v>2</v>
      </c>
      <c r="C187">
        <v>10</v>
      </c>
      <c r="D187">
        <v>14</v>
      </c>
      <c r="E187">
        <v>12</v>
      </c>
      <c r="F187" t="b">
        <v>0</v>
      </c>
    </row>
    <row r="188" spans="1:6" x14ac:dyDescent="0.35">
      <c r="A188">
        <v>2906</v>
      </c>
      <c r="B188">
        <v>3</v>
      </c>
      <c r="C188">
        <v>10</v>
      </c>
      <c r="D188">
        <v>15</v>
      </c>
      <c r="E188">
        <v>12</v>
      </c>
      <c r="F188" t="b">
        <v>0</v>
      </c>
    </row>
    <row r="189" spans="1:6" x14ac:dyDescent="0.35">
      <c r="A189">
        <v>2907</v>
      </c>
      <c r="B189">
        <v>9</v>
      </c>
      <c r="C189">
        <v>10</v>
      </c>
      <c r="D189">
        <v>16</v>
      </c>
      <c r="E189">
        <v>8</v>
      </c>
      <c r="F189" t="b">
        <v>0</v>
      </c>
    </row>
    <row r="190" spans="1:6" x14ac:dyDescent="0.35">
      <c r="A190">
        <v>2908</v>
      </c>
      <c r="B190">
        <v>10</v>
      </c>
      <c r="C190">
        <v>10</v>
      </c>
      <c r="D190">
        <v>17</v>
      </c>
      <c r="E190">
        <v>4</v>
      </c>
      <c r="F190" t="b">
        <v>0</v>
      </c>
    </row>
    <row r="191" spans="1:6" x14ac:dyDescent="0.35">
      <c r="A191">
        <v>2909</v>
      </c>
      <c r="B191">
        <v>11</v>
      </c>
      <c r="C191">
        <v>10</v>
      </c>
      <c r="D191">
        <v>18</v>
      </c>
      <c r="E191">
        <v>4</v>
      </c>
      <c r="F191" t="b">
        <v>0</v>
      </c>
    </row>
    <row r="192" spans="1:6" x14ac:dyDescent="0.35">
      <c r="A192">
        <v>2910</v>
      </c>
      <c r="B192">
        <v>4</v>
      </c>
      <c r="C192">
        <v>11</v>
      </c>
      <c r="D192">
        <v>1</v>
      </c>
      <c r="E192">
        <v>40</v>
      </c>
      <c r="F192" t="b">
        <v>0</v>
      </c>
    </row>
    <row r="193" spans="1:6" x14ac:dyDescent="0.35">
      <c r="A193">
        <v>2911</v>
      </c>
      <c r="B193">
        <v>6</v>
      </c>
      <c r="C193">
        <v>11</v>
      </c>
      <c r="D193">
        <v>2</v>
      </c>
      <c r="E193">
        <v>36</v>
      </c>
      <c r="F193" t="b">
        <v>0</v>
      </c>
    </row>
    <row r="194" spans="1:6" x14ac:dyDescent="0.35">
      <c r="A194">
        <v>2912</v>
      </c>
      <c r="B194">
        <v>7</v>
      </c>
      <c r="C194">
        <v>11</v>
      </c>
      <c r="D194">
        <v>3</v>
      </c>
      <c r="E194">
        <v>32</v>
      </c>
      <c r="F194" t="b">
        <v>0</v>
      </c>
    </row>
    <row r="195" spans="1:6" x14ac:dyDescent="0.35">
      <c r="A195">
        <v>2913</v>
      </c>
      <c r="B195">
        <v>13</v>
      </c>
      <c r="C195">
        <v>11</v>
      </c>
      <c r="D195">
        <v>4</v>
      </c>
      <c r="E195">
        <v>30</v>
      </c>
      <c r="F195" t="b">
        <v>0</v>
      </c>
    </row>
    <row r="196" spans="1:6" x14ac:dyDescent="0.35">
      <c r="A196">
        <v>2914</v>
      </c>
      <c r="B196">
        <v>17</v>
      </c>
      <c r="C196">
        <v>11</v>
      </c>
      <c r="D196">
        <v>5</v>
      </c>
      <c r="E196">
        <v>28</v>
      </c>
      <c r="F196" t="b">
        <v>0</v>
      </c>
    </row>
    <row r="197" spans="1:6" x14ac:dyDescent="0.35">
      <c r="A197">
        <v>2915</v>
      </c>
      <c r="B197">
        <v>16</v>
      </c>
      <c r="C197">
        <v>11</v>
      </c>
      <c r="D197">
        <v>6</v>
      </c>
      <c r="E197">
        <v>28</v>
      </c>
      <c r="F197" t="b">
        <v>0</v>
      </c>
    </row>
    <row r="198" spans="1:6" x14ac:dyDescent="0.35">
      <c r="A198">
        <v>2916</v>
      </c>
      <c r="B198">
        <v>1</v>
      </c>
      <c r="C198">
        <v>11</v>
      </c>
      <c r="D198">
        <v>7</v>
      </c>
      <c r="E198">
        <v>24</v>
      </c>
      <c r="F198" t="b">
        <v>0</v>
      </c>
    </row>
    <row r="199" spans="1:6" x14ac:dyDescent="0.35">
      <c r="A199">
        <v>2917</v>
      </c>
      <c r="B199">
        <v>5</v>
      </c>
      <c r="C199">
        <v>11</v>
      </c>
      <c r="D199">
        <v>8</v>
      </c>
      <c r="E199">
        <v>24</v>
      </c>
      <c r="F199" t="b">
        <v>0</v>
      </c>
    </row>
    <row r="200" spans="1:6" x14ac:dyDescent="0.35">
      <c r="A200">
        <v>2918</v>
      </c>
      <c r="B200">
        <v>12</v>
      </c>
      <c r="C200">
        <v>11</v>
      </c>
      <c r="D200">
        <v>9</v>
      </c>
      <c r="E200">
        <v>24</v>
      </c>
      <c r="F200" t="b">
        <v>0</v>
      </c>
    </row>
    <row r="201" spans="1:6" x14ac:dyDescent="0.35">
      <c r="A201">
        <v>2919</v>
      </c>
      <c r="B201">
        <v>8</v>
      </c>
      <c r="C201">
        <v>11</v>
      </c>
      <c r="D201">
        <v>10</v>
      </c>
      <c r="E201">
        <v>22</v>
      </c>
      <c r="F201" t="b">
        <v>0</v>
      </c>
    </row>
    <row r="202" spans="1:6" x14ac:dyDescent="0.35">
      <c r="A202">
        <v>2920</v>
      </c>
      <c r="B202">
        <v>14</v>
      </c>
      <c r="C202">
        <v>11</v>
      </c>
      <c r="D202">
        <v>11</v>
      </c>
      <c r="E202">
        <v>20</v>
      </c>
      <c r="F202" t="b">
        <v>0</v>
      </c>
    </row>
    <row r="203" spans="1:6" x14ac:dyDescent="0.35">
      <c r="A203">
        <v>2921</v>
      </c>
      <c r="B203">
        <v>18</v>
      </c>
      <c r="C203">
        <v>11</v>
      </c>
      <c r="D203">
        <v>12</v>
      </c>
      <c r="E203">
        <v>20</v>
      </c>
      <c r="F203" t="b">
        <v>0</v>
      </c>
    </row>
    <row r="204" spans="1:6" x14ac:dyDescent="0.35">
      <c r="A204">
        <v>2922</v>
      </c>
      <c r="B204">
        <v>15</v>
      </c>
      <c r="C204">
        <v>11</v>
      </c>
      <c r="D204">
        <v>13</v>
      </c>
      <c r="E204">
        <v>20</v>
      </c>
      <c r="F204" t="b">
        <v>0</v>
      </c>
    </row>
    <row r="205" spans="1:6" x14ac:dyDescent="0.35">
      <c r="A205">
        <v>2923</v>
      </c>
      <c r="B205">
        <v>2</v>
      </c>
      <c r="C205">
        <v>11</v>
      </c>
      <c r="D205">
        <v>14</v>
      </c>
      <c r="E205">
        <v>12</v>
      </c>
      <c r="F205" t="b">
        <v>0</v>
      </c>
    </row>
    <row r="206" spans="1:6" x14ac:dyDescent="0.35">
      <c r="A206">
        <v>2924</v>
      </c>
      <c r="B206">
        <v>9</v>
      </c>
      <c r="C206">
        <v>11</v>
      </c>
      <c r="D206">
        <v>15</v>
      </c>
      <c r="E206">
        <v>12</v>
      </c>
      <c r="F206" t="b">
        <v>0</v>
      </c>
    </row>
    <row r="207" spans="1:6" x14ac:dyDescent="0.35">
      <c r="A207">
        <v>2925</v>
      </c>
      <c r="B207">
        <v>3</v>
      </c>
      <c r="C207">
        <v>11</v>
      </c>
      <c r="D207">
        <v>16</v>
      </c>
      <c r="E207">
        <v>12</v>
      </c>
      <c r="F207" t="b">
        <v>0</v>
      </c>
    </row>
    <row r="208" spans="1:6" x14ac:dyDescent="0.35">
      <c r="A208">
        <v>2926</v>
      </c>
      <c r="B208">
        <v>11</v>
      </c>
      <c r="C208">
        <v>11</v>
      </c>
      <c r="D208">
        <v>17</v>
      </c>
      <c r="E208">
        <v>8</v>
      </c>
      <c r="F208" t="b">
        <v>0</v>
      </c>
    </row>
    <row r="209" spans="1:6" x14ac:dyDescent="0.35">
      <c r="A209">
        <v>2927</v>
      </c>
      <c r="B209">
        <v>10</v>
      </c>
      <c r="C209">
        <v>11</v>
      </c>
      <c r="D209">
        <v>18</v>
      </c>
      <c r="E209">
        <v>4</v>
      </c>
      <c r="F209" t="b">
        <v>0</v>
      </c>
    </row>
    <row r="210" spans="1:6" x14ac:dyDescent="0.35">
      <c r="A210">
        <v>2928</v>
      </c>
      <c r="B210">
        <v>4</v>
      </c>
      <c r="C210">
        <v>12</v>
      </c>
      <c r="D210">
        <v>1</v>
      </c>
      <c r="E210">
        <v>44</v>
      </c>
      <c r="F210" t="b">
        <v>0</v>
      </c>
    </row>
    <row r="211" spans="1:6" x14ac:dyDescent="0.35">
      <c r="A211">
        <v>2929</v>
      </c>
      <c r="B211">
        <v>6</v>
      </c>
      <c r="C211">
        <v>12</v>
      </c>
      <c r="D211">
        <v>2</v>
      </c>
      <c r="E211">
        <v>40</v>
      </c>
      <c r="F211" t="b">
        <v>0</v>
      </c>
    </row>
    <row r="212" spans="1:6" x14ac:dyDescent="0.35">
      <c r="A212">
        <v>2930</v>
      </c>
      <c r="B212">
        <v>13</v>
      </c>
      <c r="C212">
        <v>12</v>
      </c>
      <c r="D212">
        <v>3</v>
      </c>
      <c r="E212">
        <v>34</v>
      </c>
      <c r="F212" t="b">
        <v>0</v>
      </c>
    </row>
    <row r="213" spans="1:6" x14ac:dyDescent="0.35">
      <c r="A213">
        <v>2931</v>
      </c>
      <c r="B213">
        <v>7</v>
      </c>
      <c r="C213">
        <v>12</v>
      </c>
      <c r="D213">
        <v>4</v>
      </c>
      <c r="E213">
        <v>32</v>
      </c>
      <c r="F213" t="b">
        <v>0</v>
      </c>
    </row>
    <row r="214" spans="1:6" x14ac:dyDescent="0.35">
      <c r="A214">
        <v>2932</v>
      </c>
      <c r="B214">
        <v>17</v>
      </c>
      <c r="C214">
        <v>12</v>
      </c>
      <c r="D214">
        <v>5</v>
      </c>
      <c r="E214">
        <v>28</v>
      </c>
      <c r="F214" t="b">
        <v>0</v>
      </c>
    </row>
    <row r="215" spans="1:6" x14ac:dyDescent="0.35">
      <c r="A215">
        <v>2933</v>
      </c>
      <c r="B215">
        <v>16</v>
      </c>
      <c r="C215">
        <v>12</v>
      </c>
      <c r="D215">
        <v>6</v>
      </c>
      <c r="E215">
        <v>28</v>
      </c>
      <c r="F215" t="b">
        <v>0</v>
      </c>
    </row>
    <row r="216" spans="1:6" x14ac:dyDescent="0.35">
      <c r="A216">
        <v>2934</v>
      </c>
      <c r="B216">
        <v>12</v>
      </c>
      <c r="C216">
        <v>12</v>
      </c>
      <c r="D216">
        <v>7</v>
      </c>
      <c r="E216">
        <v>28</v>
      </c>
      <c r="F216" t="b">
        <v>0</v>
      </c>
    </row>
    <row r="217" spans="1:6" x14ac:dyDescent="0.35">
      <c r="A217">
        <v>2935</v>
      </c>
      <c r="B217">
        <v>1</v>
      </c>
      <c r="C217">
        <v>12</v>
      </c>
      <c r="D217">
        <v>8</v>
      </c>
      <c r="E217">
        <v>24</v>
      </c>
      <c r="F217" t="b">
        <v>0</v>
      </c>
    </row>
    <row r="218" spans="1:6" x14ac:dyDescent="0.35">
      <c r="A218">
        <v>2936</v>
      </c>
      <c r="B218">
        <v>5</v>
      </c>
      <c r="C218">
        <v>12</v>
      </c>
      <c r="D218">
        <v>9</v>
      </c>
      <c r="E218">
        <v>24</v>
      </c>
      <c r="F218" t="b">
        <v>0</v>
      </c>
    </row>
    <row r="219" spans="1:6" x14ac:dyDescent="0.35">
      <c r="A219">
        <v>2937</v>
      </c>
      <c r="B219">
        <v>18</v>
      </c>
      <c r="C219">
        <v>12</v>
      </c>
      <c r="D219">
        <v>10</v>
      </c>
      <c r="E219">
        <v>24</v>
      </c>
      <c r="F219" t="b">
        <v>0</v>
      </c>
    </row>
    <row r="220" spans="1:6" x14ac:dyDescent="0.35">
      <c r="A220">
        <v>2938</v>
      </c>
      <c r="B220">
        <v>8</v>
      </c>
      <c r="C220">
        <v>12</v>
      </c>
      <c r="D220">
        <v>11</v>
      </c>
      <c r="E220">
        <v>22</v>
      </c>
      <c r="F220" t="b">
        <v>0</v>
      </c>
    </row>
    <row r="221" spans="1:6" x14ac:dyDescent="0.35">
      <c r="A221">
        <v>2939</v>
      </c>
      <c r="B221">
        <v>14</v>
      </c>
      <c r="C221">
        <v>12</v>
      </c>
      <c r="D221">
        <v>12</v>
      </c>
      <c r="E221">
        <v>20</v>
      </c>
      <c r="F221" t="b">
        <v>0</v>
      </c>
    </row>
    <row r="222" spans="1:6" x14ac:dyDescent="0.35">
      <c r="A222">
        <v>2940</v>
      </c>
      <c r="B222">
        <v>15</v>
      </c>
      <c r="C222">
        <v>12</v>
      </c>
      <c r="D222">
        <v>13</v>
      </c>
      <c r="E222">
        <v>20</v>
      </c>
      <c r="F222" t="b">
        <v>0</v>
      </c>
    </row>
    <row r="223" spans="1:6" x14ac:dyDescent="0.35">
      <c r="A223">
        <v>2941</v>
      </c>
      <c r="B223">
        <v>9</v>
      </c>
      <c r="C223">
        <v>12</v>
      </c>
      <c r="D223">
        <v>14</v>
      </c>
      <c r="E223">
        <v>16</v>
      </c>
      <c r="F223" t="b">
        <v>0</v>
      </c>
    </row>
    <row r="224" spans="1:6" x14ac:dyDescent="0.35">
      <c r="A224">
        <v>2942</v>
      </c>
      <c r="B224">
        <v>3</v>
      </c>
      <c r="C224">
        <v>12</v>
      </c>
      <c r="D224">
        <v>15</v>
      </c>
      <c r="E224">
        <v>16</v>
      </c>
      <c r="F224" t="b">
        <v>0</v>
      </c>
    </row>
    <row r="225" spans="1:6" x14ac:dyDescent="0.35">
      <c r="A225">
        <v>2943</v>
      </c>
      <c r="B225">
        <v>2</v>
      </c>
      <c r="C225">
        <v>12</v>
      </c>
      <c r="D225">
        <v>16</v>
      </c>
      <c r="E225">
        <v>12</v>
      </c>
      <c r="F225" t="b">
        <v>0</v>
      </c>
    </row>
    <row r="226" spans="1:6" x14ac:dyDescent="0.35">
      <c r="A226">
        <v>2944</v>
      </c>
      <c r="B226">
        <v>11</v>
      </c>
      <c r="C226">
        <v>12</v>
      </c>
      <c r="D226">
        <v>17</v>
      </c>
      <c r="E226">
        <v>8</v>
      </c>
      <c r="F226" t="b">
        <v>0</v>
      </c>
    </row>
    <row r="227" spans="1:6" x14ac:dyDescent="0.35">
      <c r="A227">
        <v>2945</v>
      </c>
      <c r="B227">
        <v>10</v>
      </c>
      <c r="C227">
        <v>12</v>
      </c>
      <c r="D227">
        <v>18</v>
      </c>
      <c r="E227">
        <v>4</v>
      </c>
      <c r="F227" t="b">
        <v>0</v>
      </c>
    </row>
    <row r="228" spans="1:6" x14ac:dyDescent="0.35">
      <c r="A228">
        <v>2946</v>
      </c>
      <c r="B228">
        <v>4</v>
      </c>
      <c r="C228">
        <v>13</v>
      </c>
      <c r="D228">
        <v>1</v>
      </c>
      <c r="E228">
        <v>48</v>
      </c>
      <c r="F228" t="b">
        <v>0</v>
      </c>
    </row>
    <row r="229" spans="1:6" x14ac:dyDescent="0.35">
      <c r="A229">
        <v>2947</v>
      </c>
      <c r="B229">
        <v>6</v>
      </c>
      <c r="C229">
        <v>13</v>
      </c>
      <c r="D229">
        <v>2</v>
      </c>
      <c r="E229">
        <v>44</v>
      </c>
      <c r="F229" t="b">
        <v>0</v>
      </c>
    </row>
    <row r="230" spans="1:6" x14ac:dyDescent="0.35">
      <c r="A230">
        <v>2948</v>
      </c>
      <c r="B230">
        <v>13</v>
      </c>
      <c r="C230">
        <v>13</v>
      </c>
      <c r="D230">
        <v>3</v>
      </c>
      <c r="E230">
        <v>34</v>
      </c>
      <c r="F230" t="b">
        <v>0</v>
      </c>
    </row>
    <row r="231" spans="1:6" x14ac:dyDescent="0.35">
      <c r="A231">
        <v>2949</v>
      </c>
      <c r="B231">
        <v>7</v>
      </c>
      <c r="C231">
        <v>13</v>
      </c>
      <c r="D231">
        <v>4</v>
      </c>
      <c r="E231">
        <v>32</v>
      </c>
      <c r="F231" t="b">
        <v>0</v>
      </c>
    </row>
    <row r="232" spans="1:6" x14ac:dyDescent="0.35">
      <c r="A232">
        <v>2950</v>
      </c>
      <c r="B232">
        <v>16</v>
      </c>
      <c r="C232">
        <v>13</v>
      </c>
      <c r="D232">
        <v>5</v>
      </c>
      <c r="E232">
        <v>32</v>
      </c>
      <c r="F232" t="b">
        <v>0</v>
      </c>
    </row>
    <row r="233" spans="1:6" x14ac:dyDescent="0.35">
      <c r="A233">
        <v>2951</v>
      </c>
      <c r="B233">
        <v>12</v>
      </c>
      <c r="C233">
        <v>13</v>
      </c>
      <c r="D233">
        <v>6</v>
      </c>
      <c r="E233">
        <v>32</v>
      </c>
      <c r="F233" t="b">
        <v>0</v>
      </c>
    </row>
    <row r="234" spans="1:6" x14ac:dyDescent="0.35">
      <c r="A234">
        <v>2952</v>
      </c>
      <c r="B234">
        <v>17</v>
      </c>
      <c r="C234">
        <v>13</v>
      </c>
      <c r="D234">
        <v>7</v>
      </c>
      <c r="E234">
        <v>28</v>
      </c>
      <c r="F234" t="b">
        <v>0</v>
      </c>
    </row>
    <row r="235" spans="1:6" x14ac:dyDescent="0.35">
      <c r="A235">
        <v>2953</v>
      </c>
      <c r="B235">
        <v>1</v>
      </c>
      <c r="C235">
        <v>13</v>
      </c>
      <c r="D235">
        <v>8</v>
      </c>
      <c r="E235">
        <v>28</v>
      </c>
      <c r="F235" t="b">
        <v>0</v>
      </c>
    </row>
    <row r="236" spans="1:6" x14ac:dyDescent="0.35">
      <c r="A236">
        <v>2954</v>
      </c>
      <c r="B236">
        <v>5</v>
      </c>
      <c r="C236">
        <v>13</v>
      </c>
      <c r="D236">
        <v>9</v>
      </c>
      <c r="E236">
        <v>28</v>
      </c>
      <c r="F236" t="b">
        <v>0</v>
      </c>
    </row>
    <row r="237" spans="1:6" x14ac:dyDescent="0.35">
      <c r="A237">
        <v>2955</v>
      </c>
      <c r="B237">
        <v>18</v>
      </c>
      <c r="C237">
        <v>13</v>
      </c>
      <c r="D237">
        <v>10</v>
      </c>
      <c r="E237">
        <v>24</v>
      </c>
      <c r="F237" t="b">
        <v>0</v>
      </c>
    </row>
    <row r="238" spans="1:6" x14ac:dyDescent="0.35">
      <c r="A238">
        <v>2956</v>
      </c>
      <c r="B238">
        <v>8</v>
      </c>
      <c r="C238">
        <v>13</v>
      </c>
      <c r="D238">
        <v>11</v>
      </c>
      <c r="E238">
        <v>22</v>
      </c>
      <c r="F238" t="b">
        <v>0</v>
      </c>
    </row>
    <row r="239" spans="1:6" x14ac:dyDescent="0.35">
      <c r="A239">
        <v>2957</v>
      </c>
      <c r="B239">
        <v>14</v>
      </c>
      <c r="C239">
        <v>13</v>
      </c>
      <c r="D239">
        <v>12</v>
      </c>
      <c r="E239">
        <v>20</v>
      </c>
      <c r="F239" t="b">
        <v>0</v>
      </c>
    </row>
    <row r="240" spans="1:6" x14ac:dyDescent="0.35">
      <c r="A240">
        <v>2958</v>
      </c>
      <c r="B240">
        <v>9</v>
      </c>
      <c r="C240">
        <v>13</v>
      </c>
      <c r="D240">
        <v>13</v>
      </c>
      <c r="E240">
        <v>20</v>
      </c>
      <c r="F240" t="b">
        <v>0</v>
      </c>
    </row>
    <row r="241" spans="1:6" x14ac:dyDescent="0.35">
      <c r="A241">
        <v>2959</v>
      </c>
      <c r="B241">
        <v>15</v>
      </c>
      <c r="C241">
        <v>13</v>
      </c>
      <c r="D241">
        <v>14</v>
      </c>
      <c r="E241">
        <v>20</v>
      </c>
      <c r="F241" t="b">
        <v>0</v>
      </c>
    </row>
    <row r="242" spans="1:6" x14ac:dyDescent="0.35">
      <c r="A242">
        <v>2960</v>
      </c>
      <c r="B242">
        <v>2</v>
      </c>
      <c r="C242">
        <v>13</v>
      </c>
      <c r="D242">
        <v>15</v>
      </c>
      <c r="E242">
        <v>16</v>
      </c>
      <c r="F242" t="b">
        <v>0</v>
      </c>
    </row>
    <row r="243" spans="1:6" x14ac:dyDescent="0.35">
      <c r="A243">
        <v>2961</v>
      </c>
      <c r="B243">
        <v>3</v>
      </c>
      <c r="C243">
        <v>13</v>
      </c>
      <c r="D243">
        <v>16</v>
      </c>
      <c r="E243">
        <v>16</v>
      </c>
      <c r="F243" t="b">
        <v>0</v>
      </c>
    </row>
    <row r="244" spans="1:6" x14ac:dyDescent="0.35">
      <c r="A244">
        <v>2962</v>
      </c>
      <c r="B244">
        <v>11</v>
      </c>
      <c r="C244">
        <v>13</v>
      </c>
      <c r="D244">
        <v>17</v>
      </c>
      <c r="E244">
        <v>8</v>
      </c>
      <c r="F244" t="b">
        <v>0</v>
      </c>
    </row>
    <row r="245" spans="1:6" x14ac:dyDescent="0.35">
      <c r="A245">
        <v>2963</v>
      </c>
      <c r="B245">
        <v>10</v>
      </c>
      <c r="C245">
        <v>13</v>
      </c>
      <c r="D245">
        <v>18</v>
      </c>
      <c r="E245">
        <v>4</v>
      </c>
      <c r="F245" t="b">
        <v>0</v>
      </c>
    </row>
    <row r="246" spans="1:6" x14ac:dyDescent="0.35">
      <c r="A246">
        <v>2982</v>
      </c>
      <c r="B246">
        <v>4</v>
      </c>
      <c r="C246">
        <v>14</v>
      </c>
      <c r="D246">
        <v>1</v>
      </c>
      <c r="E246">
        <v>48</v>
      </c>
      <c r="F246" t="b">
        <v>0</v>
      </c>
    </row>
    <row r="247" spans="1:6" x14ac:dyDescent="0.35">
      <c r="A247">
        <v>2983</v>
      </c>
      <c r="B247">
        <v>6</v>
      </c>
      <c r="C247">
        <v>14</v>
      </c>
      <c r="D247">
        <v>2</v>
      </c>
      <c r="E247">
        <v>48</v>
      </c>
      <c r="F247" t="b">
        <v>0</v>
      </c>
    </row>
    <row r="248" spans="1:6" x14ac:dyDescent="0.35">
      <c r="A248">
        <v>2984</v>
      </c>
      <c r="B248">
        <v>7</v>
      </c>
      <c r="C248">
        <v>14</v>
      </c>
      <c r="D248">
        <v>3</v>
      </c>
      <c r="E248">
        <v>36</v>
      </c>
      <c r="F248" t="b">
        <v>0</v>
      </c>
    </row>
    <row r="249" spans="1:6" x14ac:dyDescent="0.35">
      <c r="A249">
        <v>2985</v>
      </c>
      <c r="B249">
        <v>16</v>
      </c>
      <c r="C249">
        <v>14</v>
      </c>
      <c r="D249">
        <v>4</v>
      </c>
      <c r="E249">
        <v>36</v>
      </c>
      <c r="F249" t="b">
        <v>0</v>
      </c>
    </row>
    <row r="250" spans="1:6" x14ac:dyDescent="0.35">
      <c r="A250">
        <v>2986</v>
      </c>
      <c r="B250">
        <v>13</v>
      </c>
      <c r="C250">
        <v>14</v>
      </c>
      <c r="D250">
        <v>5</v>
      </c>
      <c r="E250">
        <v>34</v>
      </c>
      <c r="F250" t="b">
        <v>0</v>
      </c>
    </row>
    <row r="251" spans="1:6" x14ac:dyDescent="0.35">
      <c r="A251">
        <v>2987</v>
      </c>
      <c r="B251">
        <v>1</v>
      </c>
      <c r="C251">
        <v>14</v>
      </c>
      <c r="D251">
        <v>6</v>
      </c>
      <c r="E251">
        <v>32</v>
      </c>
      <c r="F251" t="b">
        <v>0</v>
      </c>
    </row>
    <row r="252" spans="1:6" x14ac:dyDescent="0.35">
      <c r="A252">
        <v>2988</v>
      </c>
      <c r="B252">
        <v>5</v>
      </c>
      <c r="C252">
        <v>14</v>
      </c>
      <c r="D252">
        <v>7</v>
      </c>
      <c r="E252">
        <v>32</v>
      </c>
      <c r="F252" t="b">
        <v>0</v>
      </c>
    </row>
    <row r="253" spans="1:6" x14ac:dyDescent="0.35">
      <c r="A253">
        <v>2989</v>
      </c>
      <c r="B253">
        <v>12</v>
      </c>
      <c r="C253">
        <v>14</v>
      </c>
      <c r="D253">
        <v>8</v>
      </c>
      <c r="E253">
        <v>32</v>
      </c>
      <c r="F253" t="b">
        <v>0</v>
      </c>
    </row>
    <row r="254" spans="1:6" x14ac:dyDescent="0.35">
      <c r="A254">
        <v>2990</v>
      </c>
      <c r="B254">
        <v>17</v>
      </c>
      <c r="C254">
        <v>14</v>
      </c>
      <c r="D254">
        <v>9</v>
      </c>
      <c r="E254">
        <v>28</v>
      </c>
      <c r="F254" t="b">
        <v>0</v>
      </c>
    </row>
    <row r="255" spans="1:6" x14ac:dyDescent="0.35">
      <c r="A255">
        <v>2991</v>
      </c>
      <c r="B255">
        <v>14</v>
      </c>
      <c r="C255">
        <v>14</v>
      </c>
      <c r="D255">
        <v>10</v>
      </c>
      <c r="E255">
        <v>24</v>
      </c>
      <c r="F255" t="b">
        <v>0</v>
      </c>
    </row>
    <row r="256" spans="1:6" x14ac:dyDescent="0.35">
      <c r="A256">
        <v>2992</v>
      </c>
      <c r="B256">
        <v>18</v>
      </c>
      <c r="C256">
        <v>14</v>
      </c>
      <c r="D256">
        <v>11</v>
      </c>
      <c r="E256">
        <v>24</v>
      </c>
      <c r="F256" t="b">
        <v>0</v>
      </c>
    </row>
    <row r="257" spans="1:6" x14ac:dyDescent="0.35">
      <c r="A257">
        <v>2993</v>
      </c>
      <c r="B257">
        <v>15</v>
      </c>
      <c r="C257">
        <v>14</v>
      </c>
      <c r="D257">
        <v>12</v>
      </c>
      <c r="E257">
        <v>24</v>
      </c>
      <c r="F257" t="b">
        <v>0</v>
      </c>
    </row>
    <row r="258" spans="1:6" x14ac:dyDescent="0.35">
      <c r="A258">
        <v>2994</v>
      </c>
      <c r="B258">
        <v>8</v>
      </c>
      <c r="C258">
        <v>14</v>
      </c>
      <c r="D258">
        <v>13</v>
      </c>
      <c r="E258">
        <v>22</v>
      </c>
      <c r="F258" t="b">
        <v>0</v>
      </c>
    </row>
    <row r="259" spans="1:6" x14ac:dyDescent="0.35">
      <c r="A259">
        <v>2995</v>
      </c>
      <c r="B259">
        <v>9</v>
      </c>
      <c r="C259">
        <v>14</v>
      </c>
      <c r="D259">
        <v>14</v>
      </c>
      <c r="E259">
        <v>20</v>
      </c>
      <c r="F259" t="b">
        <v>0</v>
      </c>
    </row>
    <row r="260" spans="1:6" x14ac:dyDescent="0.35">
      <c r="A260">
        <v>2996</v>
      </c>
      <c r="B260">
        <v>2</v>
      </c>
      <c r="C260">
        <v>14</v>
      </c>
      <c r="D260">
        <v>15</v>
      </c>
      <c r="E260">
        <v>16</v>
      </c>
      <c r="F260" t="b">
        <v>0</v>
      </c>
    </row>
    <row r="261" spans="1:6" x14ac:dyDescent="0.35">
      <c r="A261">
        <v>2997</v>
      </c>
      <c r="B261">
        <v>3</v>
      </c>
      <c r="C261">
        <v>14</v>
      </c>
      <c r="D261">
        <v>16</v>
      </c>
      <c r="E261">
        <v>16</v>
      </c>
      <c r="F261" t="b">
        <v>0</v>
      </c>
    </row>
    <row r="262" spans="1:6" x14ac:dyDescent="0.35">
      <c r="A262">
        <v>2998</v>
      </c>
      <c r="B262">
        <v>11</v>
      </c>
      <c r="C262">
        <v>14</v>
      </c>
      <c r="D262">
        <v>17</v>
      </c>
      <c r="E262">
        <v>8</v>
      </c>
      <c r="F262" t="b">
        <v>0</v>
      </c>
    </row>
    <row r="263" spans="1:6" x14ac:dyDescent="0.35">
      <c r="A263">
        <v>2999</v>
      </c>
      <c r="B263">
        <v>10</v>
      </c>
      <c r="C263">
        <v>14</v>
      </c>
      <c r="D263">
        <v>18</v>
      </c>
      <c r="E263">
        <v>4</v>
      </c>
      <c r="F263" t="b">
        <v>0</v>
      </c>
    </row>
    <row r="264" spans="1:6" x14ac:dyDescent="0.35">
      <c r="A264">
        <v>3000</v>
      </c>
      <c r="B264">
        <v>4</v>
      </c>
      <c r="C264">
        <v>15</v>
      </c>
      <c r="D264">
        <v>1</v>
      </c>
      <c r="E264">
        <v>52</v>
      </c>
      <c r="F264" t="b">
        <v>0</v>
      </c>
    </row>
    <row r="265" spans="1:6" x14ac:dyDescent="0.35">
      <c r="A265">
        <v>3001</v>
      </c>
      <c r="B265">
        <v>6</v>
      </c>
      <c r="C265">
        <v>15</v>
      </c>
      <c r="D265">
        <v>2</v>
      </c>
      <c r="E265">
        <v>48</v>
      </c>
      <c r="F265" t="b">
        <v>0</v>
      </c>
    </row>
    <row r="266" spans="1:6" x14ac:dyDescent="0.35">
      <c r="A266">
        <v>3002</v>
      </c>
      <c r="B266">
        <v>13</v>
      </c>
      <c r="C266">
        <v>15</v>
      </c>
      <c r="D266">
        <v>3</v>
      </c>
      <c r="E266">
        <v>38</v>
      </c>
      <c r="F266" t="b">
        <v>0</v>
      </c>
    </row>
    <row r="267" spans="1:6" x14ac:dyDescent="0.35">
      <c r="A267">
        <v>3003</v>
      </c>
      <c r="B267">
        <v>7</v>
      </c>
      <c r="C267">
        <v>15</v>
      </c>
      <c r="D267">
        <v>4</v>
      </c>
      <c r="E267">
        <v>36</v>
      </c>
      <c r="F267" t="b">
        <v>0</v>
      </c>
    </row>
    <row r="268" spans="1:6" x14ac:dyDescent="0.35">
      <c r="A268">
        <v>3004</v>
      </c>
      <c r="B268">
        <v>1</v>
      </c>
      <c r="C268">
        <v>15</v>
      </c>
      <c r="D268">
        <v>5</v>
      </c>
      <c r="E268">
        <v>36</v>
      </c>
      <c r="F268" t="b">
        <v>0</v>
      </c>
    </row>
    <row r="269" spans="1:6" x14ac:dyDescent="0.35">
      <c r="A269">
        <v>3005</v>
      </c>
      <c r="B269">
        <v>16</v>
      </c>
      <c r="C269">
        <v>15</v>
      </c>
      <c r="D269">
        <v>6</v>
      </c>
      <c r="E269">
        <v>36</v>
      </c>
      <c r="F269" t="b">
        <v>0</v>
      </c>
    </row>
    <row r="270" spans="1:6" x14ac:dyDescent="0.35">
      <c r="A270">
        <v>3006</v>
      </c>
      <c r="B270">
        <v>12</v>
      </c>
      <c r="C270">
        <v>15</v>
      </c>
      <c r="D270">
        <v>7</v>
      </c>
      <c r="E270">
        <v>36</v>
      </c>
      <c r="F270" t="b">
        <v>0</v>
      </c>
    </row>
    <row r="271" spans="1:6" x14ac:dyDescent="0.35">
      <c r="A271">
        <v>3007</v>
      </c>
      <c r="B271">
        <v>5</v>
      </c>
      <c r="C271">
        <v>15</v>
      </c>
      <c r="D271">
        <v>8</v>
      </c>
      <c r="E271">
        <v>32</v>
      </c>
      <c r="F271" t="b">
        <v>0</v>
      </c>
    </row>
    <row r="272" spans="1:6" x14ac:dyDescent="0.35">
      <c r="A272">
        <v>3008</v>
      </c>
      <c r="B272">
        <v>17</v>
      </c>
      <c r="C272">
        <v>15</v>
      </c>
      <c r="D272">
        <v>9</v>
      </c>
      <c r="E272">
        <v>28</v>
      </c>
      <c r="F272" t="b">
        <v>0</v>
      </c>
    </row>
    <row r="273" spans="1:6" x14ac:dyDescent="0.35">
      <c r="A273">
        <v>3009</v>
      </c>
      <c r="B273">
        <v>15</v>
      </c>
      <c r="C273">
        <v>15</v>
      </c>
      <c r="D273">
        <v>10</v>
      </c>
      <c r="E273">
        <v>28</v>
      </c>
      <c r="F273" t="b">
        <v>0</v>
      </c>
    </row>
    <row r="274" spans="1:6" x14ac:dyDescent="0.35">
      <c r="A274">
        <v>3010</v>
      </c>
      <c r="B274">
        <v>8</v>
      </c>
      <c r="C274">
        <v>15</v>
      </c>
      <c r="D274">
        <v>11</v>
      </c>
      <c r="E274">
        <v>26</v>
      </c>
      <c r="F274" t="b">
        <v>0</v>
      </c>
    </row>
    <row r="275" spans="1:6" x14ac:dyDescent="0.35">
      <c r="A275">
        <v>3011</v>
      </c>
      <c r="B275">
        <v>14</v>
      </c>
      <c r="C275">
        <v>15</v>
      </c>
      <c r="D275">
        <v>12</v>
      </c>
      <c r="E275">
        <v>24</v>
      </c>
      <c r="F275" t="b">
        <v>0</v>
      </c>
    </row>
    <row r="276" spans="1:6" x14ac:dyDescent="0.35">
      <c r="A276">
        <v>3012</v>
      </c>
      <c r="B276">
        <v>18</v>
      </c>
      <c r="C276">
        <v>15</v>
      </c>
      <c r="D276">
        <v>13</v>
      </c>
      <c r="E276">
        <v>24</v>
      </c>
      <c r="F276" t="b">
        <v>0</v>
      </c>
    </row>
    <row r="277" spans="1:6" x14ac:dyDescent="0.35">
      <c r="A277">
        <v>3013</v>
      </c>
      <c r="B277">
        <v>9</v>
      </c>
      <c r="C277">
        <v>15</v>
      </c>
      <c r="D277">
        <v>14</v>
      </c>
      <c r="E277">
        <v>24</v>
      </c>
      <c r="F277" t="b">
        <v>0</v>
      </c>
    </row>
    <row r="278" spans="1:6" x14ac:dyDescent="0.35">
      <c r="A278">
        <v>3014</v>
      </c>
      <c r="B278">
        <v>2</v>
      </c>
      <c r="C278">
        <v>15</v>
      </c>
      <c r="D278">
        <v>15</v>
      </c>
      <c r="E278">
        <v>16</v>
      </c>
      <c r="F278" t="b">
        <v>0</v>
      </c>
    </row>
    <row r="279" spans="1:6" x14ac:dyDescent="0.35">
      <c r="A279">
        <v>3015</v>
      </c>
      <c r="B279">
        <v>3</v>
      </c>
      <c r="C279">
        <v>15</v>
      </c>
      <c r="D279">
        <v>16</v>
      </c>
      <c r="E279">
        <v>16</v>
      </c>
      <c r="F279" t="b">
        <v>0</v>
      </c>
    </row>
    <row r="280" spans="1:6" x14ac:dyDescent="0.35">
      <c r="A280">
        <v>3016</v>
      </c>
      <c r="B280">
        <v>11</v>
      </c>
      <c r="C280">
        <v>15</v>
      </c>
      <c r="D280">
        <v>17</v>
      </c>
      <c r="E280">
        <v>8</v>
      </c>
      <c r="F280" t="b">
        <v>0</v>
      </c>
    </row>
    <row r="281" spans="1:6" x14ac:dyDescent="0.35">
      <c r="A281">
        <v>3017</v>
      </c>
      <c r="B281">
        <v>10</v>
      </c>
      <c r="C281">
        <v>15</v>
      </c>
      <c r="D281">
        <v>18</v>
      </c>
      <c r="E281">
        <v>4</v>
      </c>
      <c r="F281" t="b">
        <v>0</v>
      </c>
    </row>
    <row r="282" spans="1:6" x14ac:dyDescent="0.35">
      <c r="A282">
        <v>3018</v>
      </c>
      <c r="B282">
        <v>4</v>
      </c>
      <c r="C282">
        <v>16</v>
      </c>
      <c r="D282">
        <v>1</v>
      </c>
      <c r="E282">
        <v>56</v>
      </c>
      <c r="F282" t="b">
        <v>0</v>
      </c>
    </row>
    <row r="283" spans="1:6" x14ac:dyDescent="0.35">
      <c r="A283">
        <v>3019</v>
      </c>
      <c r="B283">
        <v>6</v>
      </c>
      <c r="C283">
        <v>16</v>
      </c>
      <c r="D283">
        <v>2</v>
      </c>
      <c r="E283">
        <v>48</v>
      </c>
      <c r="F283" t="b">
        <v>0</v>
      </c>
    </row>
    <row r="284" spans="1:6" x14ac:dyDescent="0.35">
      <c r="A284">
        <v>3020</v>
      </c>
      <c r="B284">
        <v>13</v>
      </c>
      <c r="C284">
        <v>16</v>
      </c>
      <c r="D284">
        <v>3</v>
      </c>
      <c r="E284">
        <v>42</v>
      </c>
      <c r="F284" t="b">
        <v>0</v>
      </c>
    </row>
    <row r="285" spans="1:6" x14ac:dyDescent="0.35">
      <c r="A285">
        <v>3021</v>
      </c>
      <c r="B285">
        <v>7</v>
      </c>
      <c r="C285">
        <v>16</v>
      </c>
      <c r="D285">
        <v>4</v>
      </c>
      <c r="E285">
        <v>36</v>
      </c>
      <c r="F285" t="b">
        <v>0</v>
      </c>
    </row>
    <row r="286" spans="1:6" x14ac:dyDescent="0.35">
      <c r="A286">
        <v>3022</v>
      </c>
      <c r="B286">
        <v>5</v>
      </c>
      <c r="C286">
        <v>16</v>
      </c>
      <c r="D286">
        <v>5</v>
      </c>
      <c r="E286">
        <v>36</v>
      </c>
      <c r="F286" t="b">
        <v>0</v>
      </c>
    </row>
    <row r="287" spans="1:6" x14ac:dyDescent="0.35">
      <c r="A287">
        <v>3023</v>
      </c>
      <c r="B287">
        <v>1</v>
      </c>
      <c r="C287">
        <v>16</v>
      </c>
      <c r="D287">
        <v>6</v>
      </c>
      <c r="E287">
        <v>36</v>
      </c>
      <c r="F287" t="b">
        <v>0</v>
      </c>
    </row>
    <row r="288" spans="1:6" x14ac:dyDescent="0.35">
      <c r="A288">
        <v>3024</v>
      </c>
      <c r="B288">
        <v>16</v>
      </c>
      <c r="C288">
        <v>16</v>
      </c>
      <c r="D288">
        <v>7</v>
      </c>
      <c r="E288">
        <v>36</v>
      </c>
      <c r="F288" t="b">
        <v>0</v>
      </c>
    </row>
    <row r="289" spans="1:6" x14ac:dyDescent="0.35">
      <c r="A289">
        <v>3025</v>
      </c>
      <c r="B289">
        <v>12</v>
      </c>
      <c r="C289">
        <v>16</v>
      </c>
      <c r="D289">
        <v>8</v>
      </c>
      <c r="E289">
        <v>36</v>
      </c>
      <c r="F289" t="b">
        <v>0</v>
      </c>
    </row>
    <row r="290" spans="1:6" x14ac:dyDescent="0.35">
      <c r="A290">
        <v>3026</v>
      </c>
      <c r="B290">
        <v>15</v>
      </c>
      <c r="C290">
        <v>16</v>
      </c>
      <c r="D290">
        <v>9</v>
      </c>
      <c r="E290">
        <v>32</v>
      </c>
      <c r="F290" t="b">
        <v>0</v>
      </c>
    </row>
    <row r="291" spans="1:6" x14ac:dyDescent="0.35">
      <c r="A291">
        <v>3027</v>
      </c>
      <c r="B291">
        <v>8</v>
      </c>
      <c r="C291">
        <v>16</v>
      </c>
      <c r="D291">
        <v>10</v>
      </c>
      <c r="E291">
        <v>30</v>
      </c>
      <c r="F291" t="b">
        <v>0</v>
      </c>
    </row>
    <row r="292" spans="1:6" x14ac:dyDescent="0.35">
      <c r="A292">
        <v>3028</v>
      </c>
      <c r="B292">
        <v>17</v>
      </c>
      <c r="C292">
        <v>16</v>
      </c>
      <c r="D292">
        <v>11</v>
      </c>
      <c r="E292">
        <v>28</v>
      </c>
      <c r="F292" t="b">
        <v>0</v>
      </c>
    </row>
    <row r="293" spans="1:6" x14ac:dyDescent="0.35">
      <c r="A293">
        <v>3029</v>
      </c>
      <c r="B293">
        <v>9</v>
      </c>
      <c r="C293">
        <v>16</v>
      </c>
      <c r="D293">
        <v>12</v>
      </c>
      <c r="E293">
        <v>28</v>
      </c>
      <c r="F293" t="b">
        <v>0</v>
      </c>
    </row>
    <row r="294" spans="1:6" x14ac:dyDescent="0.35">
      <c r="A294">
        <v>3030</v>
      </c>
      <c r="B294">
        <v>14</v>
      </c>
      <c r="C294">
        <v>16</v>
      </c>
      <c r="D294">
        <v>13</v>
      </c>
      <c r="E294">
        <v>24</v>
      </c>
      <c r="F294" t="b">
        <v>0</v>
      </c>
    </row>
    <row r="295" spans="1:6" x14ac:dyDescent="0.35">
      <c r="A295">
        <v>3031</v>
      </c>
      <c r="B295">
        <v>18</v>
      </c>
      <c r="C295">
        <v>16</v>
      </c>
      <c r="D295">
        <v>14</v>
      </c>
      <c r="E295">
        <v>24</v>
      </c>
      <c r="F295" t="b">
        <v>0</v>
      </c>
    </row>
    <row r="296" spans="1:6" x14ac:dyDescent="0.35">
      <c r="A296">
        <v>3032</v>
      </c>
      <c r="B296">
        <v>2</v>
      </c>
      <c r="C296">
        <v>16</v>
      </c>
      <c r="D296">
        <v>15</v>
      </c>
      <c r="E296">
        <v>20</v>
      </c>
      <c r="F296" t="b">
        <v>0</v>
      </c>
    </row>
    <row r="297" spans="1:6" x14ac:dyDescent="0.35">
      <c r="A297">
        <v>3033</v>
      </c>
      <c r="B297">
        <v>3</v>
      </c>
      <c r="C297">
        <v>16</v>
      </c>
      <c r="D297">
        <v>16</v>
      </c>
      <c r="E297">
        <v>16</v>
      </c>
      <c r="F297" t="b">
        <v>0</v>
      </c>
    </row>
    <row r="298" spans="1:6" x14ac:dyDescent="0.35">
      <c r="A298">
        <v>3034</v>
      </c>
      <c r="B298">
        <v>11</v>
      </c>
      <c r="C298">
        <v>16</v>
      </c>
      <c r="D298">
        <v>17</v>
      </c>
      <c r="E298">
        <v>8</v>
      </c>
      <c r="F298" t="b">
        <v>0</v>
      </c>
    </row>
    <row r="299" spans="1:6" x14ac:dyDescent="0.35">
      <c r="A299">
        <v>3035</v>
      </c>
      <c r="B299">
        <v>10</v>
      </c>
      <c r="C299">
        <v>16</v>
      </c>
      <c r="D299">
        <v>18</v>
      </c>
      <c r="E299">
        <v>4</v>
      </c>
      <c r="F299" t="b">
        <v>0</v>
      </c>
    </row>
    <row r="300" spans="1:6" x14ac:dyDescent="0.35">
      <c r="A300">
        <v>3036</v>
      </c>
      <c r="B300">
        <v>4</v>
      </c>
      <c r="C300">
        <v>17</v>
      </c>
      <c r="D300">
        <v>1</v>
      </c>
      <c r="E300">
        <v>56</v>
      </c>
      <c r="F300" t="b">
        <v>0</v>
      </c>
    </row>
    <row r="301" spans="1:6" x14ac:dyDescent="0.35">
      <c r="A301">
        <v>3037</v>
      </c>
      <c r="B301">
        <v>6</v>
      </c>
      <c r="C301">
        <v>17</v>
      </c>
      <c r="D301">
        <v>2</v>
      </c>
      <c r="E301">
        <v>52</v>
      </c>
      <c r="F301" t="b">
        <v>0</v>
      </c>
    </row>
    <row r="302" spans="1:6" x14ac:dyDescent="0.35">
      <c r="A302">
        <v>3038</v>
      </c>
      <c r="B302">
        <v>13</v>
      </c>
      <c r="C302">
        <v>17</v>
      </c>
      <c r="D302">
        <v>3</v>
      </c>
      <c r="E302">
        <v>42</v>
      </c>
      <c r="F302" t="b">
        <v>0</v>
      </c>
    </row>
    <row r="303" spans="1:6" x14ac:dyDescent="0.35">
      <c r="A303">
        <v>3039</v>
      </c>
      <c r="B303">
        <v>5</v>
      </c>
      <c r="C303">
        <v>17</v>
      </c>
      <c r="D303">
        <v>4</v>
      </c>
      <c r="E303">
        <v>40</v>
      </c>
      <c r="F303" t="b">
        <v>0</v>
      </c>
    </row>
    <row r="304" spans="1:6" x14ac:dyDescent="0.35">
      <c r="A304">
        <v>3040</v>
      </c>
      <c r="B304">
        <v>1</v>
      </c>
      <c r="C304">
        <v>17</v>
      </c>
      <c r="D304">
        <v>5</v>
      </c>
      <c r="E304">
        <v>40</v>
      </c>
      <c r="F304" t="b">
        <v>0</v>
      </c>
    </row>
    <row r="305" spans="1:6" x14ac:dyDescent="0.35">
      <c r="A305">
        <v>3041</v>
      </c>
      <c r="B305">
        <v>16</v>
      </c>
      <c r="C305">
        <v>17</v>
      </c>
      <c r="D305">
        <v>6</v>
      </c>
      <c r="E305">
        <v>40</v>
      </c>
      <c r="F305" t="b">
        <v>0</v>
      </c>
    </row>
    <row r="306" spans="1:6" x14ac:dyDescent="0.35">
      <c r="A306">
        <v>3042</v>
      </c>
      <c r="B306">
        <v>7</v>
      </c>
      <c r="C306">
        <v>17</v>
      </c>
      <c r="D306">
        <v>7</v>
      </c>
      <c r="E306">
        <v>36</v>
      </c>
      <c r="F306" t="b">
        <v>0</v>
      </c>
    </row>
    <row r="307" spans="1:6" x14ac:dyDescent="0.35">
      <c r="A307">
        <v>3043</v>
      </c>
      <c r="B307">
        <v>12</v>
      </c>
      <c r="C307">
        <v>17</v>
      </c>
      <c r="D307">
        <v>8</v>
      </c>
      <c r="E307">
        <v>36</v>
      </c>
      <c r="F307" t="b">
        <v>0</v>
      </c>
    </row>
    <row r="308" spans="1:6" x14ac:dyDescent="0.35">
      <c r="A308">
        <v>3044</v>
      </c>
      <c r="B308">
        <v>8</v>
      </c>
      <c r="C308">
        <v>17</v>
      </c>
      <c r="D308">
        <v>9</v>
      </c>
      <c r="E308">
        <v>34</v>
      </c>
      <c r="F308" t="b">
        <v>0</v>
      </c>
    </row>
    <row r="309" spans="1:6" x14ac:dyDescent="0.35">
      <c r="A309">
        <v>3045</v>
      </c>
      <c r="B309">
        <v>9</v>
      </c>
      <c r="C309">
        <v>17</v>
      </c>
      <c r="D309">
        <v>10</v>
      </c>
      <c r="E309">
        <v>32</v>
      </c>
      <c r="F309" t="b">
        <v>0</v>
      </c>
    </row>
    <row r="310" spans="1:6" x14ac:dyDescent="0.35">
      <c r="A310">
        <v>3046</v>
      </c>
      <c r="B310">
        <v>15</v>
      </c>
      <c r="C310">
        <v>17</v>
      </c>
      <c r="D310">
        <v>11</v>
      </c>
      <c r="E310">
        <v>32</v>
      </c>
      <c r="F310" t="b">
        <v>0</v>
      </c>
    </row>
    <row r="311" spans="1:6" x14ac:dyDescent="0.35">
      <c r="A311">
        <v>3047</v>
      </c>
      <c r="B311">
        <v>14</v>
      </c>
      <c r="C311">
        <v>17</v>
      </c>
      <c r="D311">
        <v>12</v>
      </c>
      <c r="E311">
        <v>28</v>
      </c>
      <c r="F311" t="b">
        <v>0</v>
      </c>
    </row>
    <row r="312" spans="1:6" x14ac:dyDescent="0.35">
      <c r="A312">
        <v>3048</v>
      </c>
      <c r="B312">
        <v>18</v>
      </c>
      <c r="C312">
        <v>17</v>
      </c>
      <c r="D312">
        <v>13</v>
      </c>
      <c r="E312">
        <v>28</v>
      </c>
      <c r="F312" t="b">
        <v>0</v>
      </c>
    </row>
    <row r="313" spans="1:6" x14ac:dyDescent="0.35">
      <c r="A313">
        <v>3049</v>
      </c>
      <c r="B313">
        <v>17</v>
      </c>
      <c r="C313">
        <v>17</v>
      </c>
      <c r="D313">
        <v>14</v>
      </c>
      <c r="E313">
        <v>28</v>
      </c>
      <c r="F313" t="b">
        <v>0</v>
      </c>
    </row>
    <row r="314" spans="1:6" x14ac:dyDescent="0.35">
      <c r="A314">
        <v>3050</v>
      </c>
      <c r="B314">
        <v>2</v>
      </c>
      <c r="C314">
        <v>17</v>
      </c>
      <c r="D314">
        <v>15</v>
      </c>
      <c r="E314">
        <v>24</v>
      </c>
      <c r="F314" t="b">
        <v>0</v>
      </c>
    </row>
    <row r="315" spans="1:6" x14ac:dyDescent="0.35">
      <c r="A315">
        <v>3051</v>
      </c>
      <c r="B315">
        <v>3</v>
      </c>
      <c r="C315">
        <v>17</v>
      </c>
      <c r="D315">
        <v>16</v>
      </c>
      <c r="E315">
        <v>16</v>
      </c>
      <c r="F315" t="b">
        <v>0</v>
      </c>
    </row>
    <row r="316" spans="1:6" x14ac:dyDescent="0.35">
      <c r="A316">
        <v>3052</v>
      </c>
      <c r="B316">
        <v>11</v>
      </c>
      <c r="C316">
        <v>17</v>
      </c>
      <c r="D316">
        <v>17</v>
      </c>
      <c r="E316">
        <v>8</v>
      </c>
      <c r="F316" t="b">
        <v>0</v>
      </c>
    </row>
    <row r="317" spans="1:6" x14ac:dyDescent="0.35">
      <c r="A317">
        <v>3053</v>
      </c>
      <c r="B317">
        <v>10</v>
      </c>
      <c r="C317">
        <v>17</v>
      </c>
      <c r="D317">
        <v>18</v>
      </c>
      <c r="E317">
        <v>4</v>
      </c>
      <c r="F317" t="b">
        <v>0</v>
      </c>
    </row>
    <row r="318" spans="1:6" x14ac:dyDescent="0.35">
      <c r="A318">
        <v>3054</v>
      </c>
      <c r="B318">
        <v>4</v>
      </c>
      <c r="C318">
        <v>18</v>
      </c>
      <c r="D318">
        <v>1</v>
      </c>
      <c r="E318">
        <v>60</v>
      </c>
      <c r="F318" t="b">
        <v>0</v>
      </c>
    </row>
    <row r="319" spans="1:6" x14ac:dyDescent="0.35">
      <c r="A319">
        <v>3055</v>
      </c>
      <c r="B319">
        <v>6</v>
      </c>
      <c r="C319">
        <v>18</v>
      </c>
      <c r="D319">
        <v>2</v>
      </c>
      <c r="E319">
        <v>52</v>
      </c>
      <c r="F319" t="b">
        <v>0</v>
      </c>
    </row>
    <row r="320" spans="1:6" x14ac:dyDescent="0.35">
      <c r="A320">
        <v>3056</v>
      </c>
      <c r="B320">
        <v>13</v>
      </c>
      <c r="C320">
        <v>18</v>
      </c>
      <c r="D320">
        <v>3</v>
      </c>
      <c r="E320">
        <v>46</v>
      </c>
      <c r="F320" t="b">
        <v>0</v>
      </c>
    </row>
    <row r="321" spans="1:6" x14ac:dyDescent="0.35">
      <c r="A321">
        <v>3057</v>
      </c>
      <c r="B321">
        <v>5</v>
      </c>
      <c r="C321">
        <v>18</v>
      </c>
      <c r="D321">
        <v>4</v>
      </c>
      <c r="E321">
        <v>44</v>
      </c>
      <c r="F321" t="b">
        <v>0</v>
      </c>
    </row>
    <row r="322" spans="1:6" x14ac:dyDescent="0.35">
      <c r="A322">
        <v>3058</v>
      </c>
      <c r="B322">
        <v>1</v>
      </c>
      <c r="C322">
        <v>18</v>
      </c>
      <c r="D322">
        <v>5</v>
      </c>
      <c r="E322">
        <v>44</v>
      </c>
      <c r="F322" t="b">
        <v>0</v>
      </c>
    </row>
    <row r="323" spans="1:6" x14ac:dyDescent="0.35">
      <c r="A323">
        <v>3059</v>
      </c>
      <c r="B323">
        <v>16</v>
      </c>
      <c r="C323">
        <v>18</v>
      </c>
      <c r="D323">
        <v>6</v>
      </c>
      <c r="E323">
        <v>44</v>
      </c>
      <c r="F323" t="b">
        <v>0</v>
      </c>
    </row>
    <row r="324" spans="1:6" x14ac:dyDescent="0.35">
      <c r="A324">
        <v>3060</v>
      </c>
      <c r="B324">
        <v>12</v>
      </c>
      <c r="C324">
        <v>18</v>
      </c>
      <c r="D324">
        <v>7</v>
      </c>
      <c r="E324">
        <v>40</v>
      </c>
      <c r="F324" t="b">
        <v>0</v>
      </c>
    </row>
    <row r="325" spans="1:6" x14ac:dyDescent="0.35">
      <c r="A325">
        <v>3061</v>
      </c>
      <c r="B325">
        <v>8</v>
      </c>
      <c r="C325">
        <v>18</v>
      </c>
      <c r="D325">
        <v>8</v>
      </c>
      <c r="E325">
        <v>38</v>
      </c>
      <c r="F325" t="b">
        <v>0</v>
      </c>
    </row>
    <row r="326" spans="1:6" x14ac:dyDescent="0.35">
      <c r="A326">
        <v>3062</v>
      </c>
      <c r="B326">
        <v>7</v>
      </c>
      <c r="C326">
        <v>18</v>
      </c>
      <c r="D326">
        <v>9</v>
      </c>
      <c r="E326">
        <v>36</v>
      </c>
      <c r="F326" t="b">
        <v>0</v>
      </c>
    </row>
    <row r="327" spans="1:6" x14ac:dyDescent="0.35">
      <c r="A327">
        <v>3063</v>
      </c>
      <c r="B327">
        <v>14</v>
      </c>
      <c r="C327">
        <v>18</v>
      </c>
      <c r="D327">
        <v>10</v>
      </c>
      <c r="E327">
        <v>32</v>
      </c>
      <c r="F327" t="b">
        <v>0</v>
      </c>
    </row>
    <row r="328" spans="1:6" x14ac:dyDescent="0.35">
      <c r="A328">
        <v>3064</v>
      </c>
      <c r="B328">
        <v>18</v>
      </c>
      <c r="C328">
        <v>18</v>
      </c>
      <c r="D328">
        <v>11</v>
      </c>
      <c r="E328">
        <v>32</v>
      </c>
      <c r="F328" t="b">
        <v>0</v>
      </c>
    </row>
    <row r="329" spans="1:6" x14ac:dyDescent="0.35">
      <c r="A329">
        <v>3065</v>
      </c>
      <c r="B329">
        <v>9</v>
      </c>
      <c r="C329">
        <v>18</v>
      </c>
      <c r="D329">
        <v>12</v>
      </c>
      <c r="E329">
        <v>32</v>
      </c>
      <c r="F329" t="b">
        <v>0</v>
      </c>
    </row>
    <row r="330" spans="1:6" x14ac:dyDescent="0.35">
      <c r="A330">
        <v>3066</v>
      </c>
      <c r="B330">
        <v>15</v>
      </c>
      <c r="C330">
        <v>18</v>
      </c>
      <c r="D330">
        <v>13</v>
      </c>
      <c r="E330">
        <v>32</v>
      </c>
      <c r="F330" t="b">
        <v>0</v>
      </c>
    </row>
    <row r="331" spans="1:6" x14ac:dyDescent="0.35">
      <c r="A331">
        <v>3067</v>
      </c>
      <c r="B331">
        <v>17</v>
      </c>
      <c r="C331">
        <v>18</v>
      </c>
      <c r="D331">
        <v>14</v>
      </c>
      <c r="E331">
        <v>28</v>
      </c>
      <c r="F331" t="b">
        <v>0</v>
      </c>
    </row>
    <row r="332" spans="1:6" x14ac:dyDescent="0.35">
      <c r="A332">
        <v>3068</v>
      </c>
      <c r="B332">
        <v>2</v>
      </c>
      <c r="C332">
        <v>18</v>
      </c>
      <c r="D332">
        <v>15</v>
      </c>
      <c r="E332">
        <v>24</v>
      </c>
      <c r="F332" t="b">
        <v>0</v>
      </c>
    </row>
    <row r="333" spans="1:6" x14ac:dyDescent="0.35">
      <c r="A333">
        <v>3069</v>
      </c>
      <c r="B333">
        <v>3</v>
      </c>
      <c r="C333">
        <v>18</v>
      </c>
      <c r="D333">
        <v>16</v>
      </c>
      <c r="E333">
        <v>16</v>
      </c>
      <c r="F333" t="b">
        <v>0</v>
      </c>
    </row>
    <row r="334" spans="1:6" x14ac:dyDescent="0.35">
      <c r="A334">
        <v>3070</v>
      </c>
      <c r="B334">
        <v>11</v>
      </c>
      <c r="C334">
        <v>18</v>
      </c>
      <c r="D334">
        <v>17</v>
      </c>
      <c r="E334">
        <v>8</v>
      </c>
      <c r="F334" t="b">
        <v>0</v>
      </c>
    </row>
    <row r="335" spans="1:6" x14ac:dyDescent="0.35">
      <c r="A335">
        <v>3071</v>
      </c>
      <c r="B335">
        <v>10</v>
      </c>
      <c r="C335">
        <v>18</v>
      </c>
      <c r="D335">
        <v>18</v>
      </c>
      <c r="E335">
        <v>4</v>
      </c>
      <c r="F335" t="b">
        <v>0</v>
      </c>
    </row>
    <row r="336" spans="1:6" x14ac:dyDescent="0.35">
      <c r="A336">
        <v>3072</v>
      </c>
      <c r="B336">
        <v>4</v>
      </c>
      <c r="C336">
        <v>19</v>
      </c>
      <c r="D336">
        <v>1</v>
      </c>
      <c r="E336">
        <v>64</v>
      </c>
      <c r="F336" t="b">
        <v>0</v>
      </c>
    </row>
    <row r="337" spans="1:6" x14ac:dyDescent="0.35">
      <c r="A337">
        <v>3073</v>
      </c>
      <c r="B337">
        <v>6</v>
      </c>
      <c r="C337">
        <v>19</v>
      </c>
      <c r="D337">
        <v>2</v>
      </c>
      <c r="E337">
        <v>52</v>
      </c>
      <c r="F337" t="b">
        <v>0</v>
      </c>
    </row>
    <row r="338" spans="1:6" x14ac:dyDescent="0.35">
      <c r="A338">
        <v>3074</v>
      </c>
      <c r="B338">
        <v>13</v>
      </c>
      <c r="C338">
        <v>19</v>
      </c>
      <c r="D338">
        <v>3</v>
      </c>
      <c r="E338">
        <v>50</v>
      </c>
      <c r="F338" t="b">
        <v>0</v>
      </c>
    </row>
    <row r="339" spans="1:6" x14ac:dyDescent="0.35">
      <c r="A339">
        <v>3075</v>
      </c>
      <c r="B339">
        <v>5</v>
      </c>
      <c r="C339">
        <v>19</v>
      </c>
      <c r="D339">
        <v>4</v>
      </c>
      <c r="E339">
        <v>48</v>
      </c>
      <c r="F339" t="b">
        <v>0</v>
      </c>
    </row>
    <row r="340" spans="1:6" x14ac:dyDescent="0.35">
      <c r="A340">
        <v>3076</v>
      </c>
      <c r="B340">
        <v>1</v>
      </c>
      <c r="C340">
        <v>19</v>
      </c>
      <c r="D340">
        <v>5</v>
      </c>
      <c r="E340">
        <v>48</v>
      </c>
      <c r="F340" t="b">
        <v>0</v>
      </c>
    </row>
    <row r="341" spans="1:6" x14ac:dyDescent="0.35">
      <c r="A341">
        <v>3077</v>
      </c>
      <c r="B341">
        <v>16</v>
      </c>
      <c r="C341">
        <v>19</v>
      </c>
      <c r="D341">
        <v>6</v>
      </c>
      <c r="E341">
        <v>48</v>
      </c>
      <c r="F341" t="b">
        <v>0</v>
      </c>
    </row>
    <row r="342" spans="1:6" x14ac:dyDescent="0.35">
      <c r="A342">
        <v>3078</v>
      </c>
      <c r="B342">
        <v>12</v>
      </c>
      <c r="C342">
        <v>19</v>
      </c>
      <c r="D342">
        <v>7</v>
      </c>
      <c r="E342">
        <v>44</v>
      </c>
      <c r="F342" t="b">
        <v>0</v>
      </c>
    </row>
    <row r="343" spans="1:6" x14ac:dyDescent="0.35">
      <c r="A343">
        <v>3079</v>
      </c>
      <c r="B343">
        <v>8</v>
      </c>
      <c r="C343">
        <v>19</v>
      </c>
      <c r="D343">
        <v>8</v>
      </c>
      <c r="E343">
        <v>42</v>
      </c>
      <c r="F343" t="b">
        <v>0</v>
      </c>
    </row>
    <row r="344" spans="1:6" x14ac:dyDescent="0.35">
      <c r="A344">
        <v>3080</v>
      </c>
      <c r="B344">
        <v>7</v>
      </c>
      <c r="C344">
        <v>19</v>
      </c>
      <c r="D344">
        <v>9</v>
      </c>
      <c r="E344">
        <v>40</v>
      </c>
      <c r="F344" t="b">
        <v>0</v>
      </c>
    </row>
    <row r="345" spans="1:6" x14ac:dyDescent="0.35">
      <c r="A345">
        <v>3081</v>
      </c>
      <c r="B345">
        <v>14</v>
      </c>
      <c r="C345">
        <v>19</v>
      </c>
      <c r="D345">
        <v>10</v>
      </c>
      <c r="E345">
        <v>32</v>
      </c>
      <c r="F345" t="b">
        <v>0</v>
      </c>
    </row>
    <row r="346" spans="1:6" x14ac:dyDescent="0.35">
      <c r="A346">
        <v>3082</v>
      </c>
      <c r="B346">
        <v>18</v>
      </c>
      <c r="C346">
        <v>19</v>
      </c>
      <c r="D346">
        <v>11</v>
      </c>
      <c r="E346">
        <v>32</v>
      </c>
      <c r="F346" t="b">
        <v>0</v>
      </c>
    </row>
    <row r="347" spans="1:6" x14ac:dyDescent="0.35">
      <c r="A347">
        <v>3083</v>
      </c>
      <c r="B347">
        <v>9</v>
      </c>
      <c r="C347">
        <v>19</v>
      </c>
      <c r="D347">
        <v>12</v>
      </c>
      <c r="E347">
        <v>32</v>
      </c>
      <c r="F347" t="b">
        <v>0</v>
      </c>
    </row>
    <row r="348" spans="1:6" x14ac:dyDescent="0.35">
      <c r="A348">
        <v>3084</v>
      </c>
      <c r="B348">
        <v>15</v>
      </c>
      <c r="C348">
        <v>19</v>
      </c>
      <c r="D348">
        <v>13</v>
      </c>
      <c r="E348">
        <v>32</v>
      </c>
      <c r="F348" t="b">
        <v>0</v>
      </c>
    </row>
    <row r="349" spans="1:6" x14ac:dyDescent="0.35">
      <c r="A349">
        <v>3085</v>
      </c>
      <c r="B349">
        <v>17</v>
      </c>
      <c r="C349">
        <v>19</v>
      </c>
      <c r="D349">
        <v>14</v>
      </c>
      <c r="E349">
        <v>28</v>
      </c>
      <c r="F349" t="b">
        <v>0</v>
      </c>
    </row>
    <row r="350" spans="1:6" x14ac:dyDescent="0.35">
      <c r="A350">
        <v>3086</v>
      </c>
      <c r="B350">
        <v>2</v>
      </c>
      <c r="C350">
        <v>19</v>
      </c>
      <c r="D350">
        <v>15</v>
      </c>
      <c r="E350">
        <v>24</v>
      </c>
      <c r="F350" t="b">
        <v>0</v>
      </c>
    </row>
    <row r="351" spans="1:6" x14ac:dyDescent="0.35">
      <c r="A351">
        <v>3087</v>
      </c>
      <c r="B351">
        <v>3</v>
      </c>
      <c r="C351">
        <v>19</v>
      </c>
      <c r="D351">
        <v>16</v>
      </c>
      <c r="E351">
        <v>16</v>
      </c>
      <c r="F351" t="b">
        <v>0</v>
      </c>
    </row>
    <row r="352" spans="1:6" x14ac:dyDescent="0.35">
      <c r="A352">
        <v>3088</v>
      </c>
      <c r="B352">
        <v>10</v>
      </c>
      <c r="C352">
        <v>19</v>
      </c>
      <c r="D352">
        <v>17</v>
      </c>
      <c r="E352">
        <v>8</v>
      </c>
      <c r="F352" t="b">
        <v>0</v>
      </c>
    </row>
    <row r="353" spans="1:6" x14ac:dyDescent="0.35">
      <c r="A353">
        <v>3089</v>
      </c>
      <c r="B353">
        <v>11</v>
      </c>
      <c r="C353">
        <v>19</v>
      </c>
      <c r="D353">
        <v>18</v>
      </c>
      <c r="E353">
        <v>8</v>
      </c>
      <c r="F353" t="b">
        <v>0</v>
      </c>
    </row>
    <row r="354" spans="1:6" x14ac:dyDescent="0.35">
      <c r="A354">
        <v>3090</v>
      </c>
      <c r="B354">
        <v>4</v>
      </c>
      <c r="C354">
        <v>20</v>
      </c>
      <c r="D354">
        <v>1</v>
      </c>
      <c r="E354">
        <v>68</v>
      </c>
      <c r="F354" t="b">
        <v>0</v>
      </c>
    </row>
    <row r="355" spans="1:6" x14ac:dyDescent="0.35">
      <c r="A355">
        <v>3091</v>
      </c>
      <c r="B355">
        <v>6</v>
      </c>
      <c r="C355">
        <v>20</v>
      </c>
      <c r="D355">
        <v>2</v>
      </c>
      <c r="E355">
        <v>56</v>
      </c>
      <c r="F355" t="b">
        <v>0</v>
      </c>
    </row>
    <row r="356" spans="1:6" x14ac:dyDescent="0.35">
      <c r="A356">
        <v>3092</v>
      </c>
      <c r="B356">
        <v>13</v>
      </c>
      <c r="C356">
        <v>20</v>
      </c>
      <c r="D356">
        <v>3</v>
      </c>
      <c r="E356">
        <v>54</v>
      </c>
      <c r="F356" t="b">
        <v>0</v>
      </c>
    </row>
    <row r="357" spans="1:6" x14ac:dyDescent="0.35">
      <c r="A357">
        <v>3093</v>
      </c>
      <c r="B357">
        <v>5</v>
      </c>
      <c r="C357">
        <v>20</v>
      </c>
      <c r="D357">
        <v>4</v>
      </c>
      <c r="E357">
        <v>52</v>
      </c>
      <c r="F357" t="b">
        <v>0</v>
      </c>
    </row>
    <row r="358" spans="1:6" x14ac:dyDescent="0.35">
      <c r="A358">
        <v>3094</v>
      </c>
      <c r="B358">
        <v>1</v>
      </c>
      <c r="C358">
        <v>20</v>
      </c>
      <c r="D358">
        <v>5</v>
      </c>
      <c r="E358">
        <v>48</v>
      </c>
      <c r="F358" t="b">
        <v>0</v>
      </c>
    </row>
    <row r="359" spans="1:6" x14ac:dyDescent="0.35">
      <c r="A359">
        <v>3095</v>
      </c>
      <c r="B359">
        <v>16</v>
      </c>
      <c r="C359">
        <v>20</v>
      </c>
      <c r="D359">
        <v>6</v>
      </c>
      <c r="E359">
        <v>48</v>
      </c>
      <c r="F359" t="b">
        <v>0</v>
      </c>
    </row>
    <row r="360" spans="1:6" x14ac:dyDescent="0.35">
      <c r="A360">
        <v>3096</v>
      </c>
      <c r="B360">
        <v>12</v>
      </c>
      <c r="C360">
        <v>20</v>
      </c>
      <c r="D360">
        <v>7</v>
      </c>
      <c r="E360">
        <v>48</v>
      </c>
      <c r="F360" t="b">
        <v>0</v>
      </c>
    </row>
    <row r="361" spans="1:6" x14ac:dyDescent="0.35">
      <c r="A361">
        <v>3097</v>
      </c>
      <c r="B361">
        <v>8</v>
      </c>
      <c r="C361">
        <v>20</v>
      </c>
      <c r="D361">
        <v>8</v>
      </c>
      <c r="E361">
        <v>46</v>
      </c>
      <c r="F361" t="b">
        <v>0</v>
      </c>
    </row>
    <row r="362" spans="1:6" x14ac:dyDescent="0.35">
      <c r="A362">
        <v>3098</v>
      </c>
      <c r="B362">
        <v>7</v>
      </c>
      <c r="C362">
        <v>20</v>
      </c>
      <c r="D362">
        <v>9</v>
      </c>
      <c r="E362">
        <v>44</v>
      </c>
      <c r="F362" t="b">
        <v>0</v>
      </c>
    </row>
    <row r="363" spans="1:6" x14ac:dyDescent="0.35">
      <c r="A363">
        <v>3099</v>
      </c>
      <c r="B363">
        <v>14</v>
      </c>
      <c r="C363">
        <v>20</v>
      </c>
      <c r="D363">
        <v>10</v>
      </c>
      <c r="E363">
        <v>36</v>
      </c>
      <c r="F363" t="b">
        <v>0</v>
      </c>
    </row>
    <row r="364" spans="1:6" x14ac:dyDescent="0.35">
      <c r="A364">
        <v>3100</v>
      </c>
      <c r="B364">
        <v>9</v>
      </c>
      <c r="C364">
        <v>20</v>
      </c>
      <c r="D364">
        <v>11</v>
      </c>
      <c r="E364">
        <v>36</v>
      </c>
      <c r="F364" t="b">
        <v>0</v>
      </c>
    </row>
    <row r="365" spans="1:6" x14ac:dyDescent="0.35">
      <c r="A365">
        <v>3101</v>
      </c>
      <c r="B365">
        <v>18</v>
      </c>
      <c r="C365">
        <v>20</v>
      </c>
      <c r="D365">
        <v>12</v>
      </c>
      <c r="E365">
        <v>32</v>
      </c>
      <c r="F365" t="b">
        <v>0</v>
      </c>
    </row>
    <row r="366" spans="1:6" x14ac:dyDescent="0.35">
      <c r="A366">
        <v>3102</v>
      </c>
      <c r="B366">
        <v>15</v>
      </c>
      <c r="C366">
        <v>20</v>
      </c>
      <c r="D366">
        <v>13</v>
      </c>
      <c r="E366">
        <v>32</v>
      </c>
      <c r="F366" t="b">
        <v>0</v>
      </c>
    </row>
    <row r="367" spans="1:6" x14ac:dyDescent="0.35">
      <c r="A367">
        <v>3103</v>
      </c>
      <c r="B367">
        <v>17</v>
      </c>
      <c r="C367">
        <v>20</v>
      </c>
      <c r="D367">
        <v>14</v>
      </c>
      <c r="E367">
        <v>28</v>
      </c>
      <c r="F367" t="b">
        <v>0</v>
      </c>
    </row>
    <row r="368" spans="1:6" x14ac:dyDescent="0.35">
      <c r="A368">
        <v>3104</v>
      </c>
      <c r="B368">
        <v>2</v>
      </c>
      <c r="C368">
        <v>20</v>
      </c>
      <c r="D368">
        <v>15</v>
      </c>
      <c r="E368">
        <v>24</v>
      </c>
      <c r="F368" t="b">
        <v>0</v>
      </c>
    </row>
    <row r="369" spans="1:6" x14ac:dyDescent="0.35">
      <c r="A369">
        <v>3105</v>
      </c>
      <c r="B369">
        <v>3</v>
      </c>
      <c r="C369">
        <v>20</v>
      </c>
      <c r="D369">
        <v>16</v>
      </c>
      <c r="E369">
        <v>16</v>
      </c>
      <c r="F369" t="b">
        <v>0</v>
      </c>
    </row>
    <row r="370" spans="1:6" x14ac:dyDescent="0.35">
      <c r="A370">
        <v>3106</v>
      </c>
      <c r="B370">
        <v>10</v>
      </c>
      <c r="C370">
        <v>20</v>
      </c>
      <c r="D370">
        <v>17</v>
      </c>
      <c r="E370">
        <v>8</v>
      </c>
      <c r="F370" t="b">
        <v>0</v>
      </c>
    </row>
    <row r="371" spans="1:6" x14ac:dyDescent="0.35">
      <c r="A371">
        <v>3107</v>
      </c>
      <c r="B371">
        <v>11</v>
      </c>
      <c r="C371">
        <v>20</v>
      </c>
      <c r="D371">
        <v>18</v>
      </c>
      <c r="E371">
        <v>8</v>
      </c>
      <c r="F371" t="b">
        <v>0</v>
      </c>
    </row>
    <row r="372" spans="1:6" x14ac:dyDescent="0.35">
      <c r="A372">
        <v>3108</v>
      </c>
      <c r="B372">
        <v>4</v>
      </c>
      <c r="C372">
        <v>21</v>
      </c>
      <c r="D372">
        <v>1</v>
      </c>
      <c r="E372">
        <v>72</v>
      </c>
      <c r="F372" t="b">
        <v>0</v>
      </c>
    </row>
    <row r="373" spans="1:6" x14ac:dyDescent="0.35">
      <c r="A373">
        <v>3109</v>
      </c>
      <c r="B373">
        <v>6</v>
      </c>
      <c r="C373">
        <v>21</v>
      </c>
      <c r="D373">
        <v>2</v>
      </c>
      <c r="E373">
        <v>60</v>
      </c>
      <c r="F373" t="b">
        <v>0</v>
      </c>
    </row>
    <row r="374" spans="1:6" x14ac:dyDescent="0.35">
      <c r="A374">
        <v>3110</v>
      </c>
      <c r="B374">
        <v>13</v>
      </c>
      <c r="C374">
        <v>21</v>
      </c>
      <c r="D374">
        <v>3</v>
      </c>
      <c r="E374">
        <v>58</v>
      </c>
      <c r="F374" t="b">
        <v>0</v>
      </c>
    </row>
    <row r="375" spans="1:6" x14ac:dyDescent="0.35">
      <c r="A375">
        <v>3111</v>
      </c>
      <c r="B375">
        <v>1</v>
      </c>
      <c r="C375">
        <v>21</v>
      </c>
      <c r="D375">
        <v>4</v>
      </c>
      <c r="E375">
        <v>52</v>
      </c>
      <c r="F375" t="b">
        <v>0</v>
      </c>
    </row>
    <row r="376" spans="1:6" x14ac:dyDescent="0.35">
      <c r="A376">
        <v>3112</v>
      </c>
      <c r="B376">
        <v>5</v>
      </c>
      <c r="C376">
        <v>21</v>
      </c>
      <c r="D376">
        <v>5</v>
      </c>
      <c r="E376">
        <v>52</v>
      </c>
      <c r="F376" t="b">
        <v>0</v>
      </c>
    </row>
    <row r="377" spans="1:6" x14ac:dyDescent="0.35">
      <c r="A377">
        <v>3113</v>
      </c>
      <c r="B377">
        <v>16</v>
      </c>
      <c r="C377">
        <v>21</v>
      </c>
      <c r="D377">
        <v>6</v>
      </c>
      <c r="E377">
        <v>52</v>
      </c>
      <c r="F377" t="b">
        <v>0</v>
      </c>
    </row>
    <row r="378" spans="1:6" x14ac:dyDescent="0.35">
      <c r="A378">
        <v>3114</v>
      </c>
      <c r="B378">
        <v>7</v>
      </c>
      <c r="C378">
        <v>21</v>
      </c>
      <c r="D378">
        <v>7</v>
      </c>
      <c r="E378">
        <v>48</v>
      </c>
      <c r="F378" t="b">
        <v>0</v>
      </c>
    </row>
    <row r="379" spans="1:6" x14ac:dyDescent="0.35">
      <c r="A379">
        <v>3115</v>
      </c>
      <c r="B379">
        <v>12</v>
      </c>
      <c r="C379">
        <v>21</v>
      </c>
      <c r="D379">
        <v>8</v>
      </c>
      <c r="E379">
        <v>48</v>
      </c>
      <c r="F379" t="b">
        <v>0</v>
      </c>
    </row>
    <row r="380" spans="1:6" x14ac:dyDescent="0.35">
      <c r="A380">
        <v>3116</v>
      </c>
      <c r="B380">
        <v>8</v>
      </c>
      <c r="C380">
        <v>21</v>
      </c>
      <c r="D380">
        <v>9</v>
      </c>
      <c r="E380">
        <v>46</v>
      </c>
      <c r="F380" t="b">
        <v>0</v>
      </c>
    </row>
    <row r="381" spans="1:6" x14ac:dyDescent="0.35">
      <c r="A381">
        <v>3117</v>
      </c>
      <c r="B381">
        <v>9</v>
      </c>
      <c r="C381">
        <v>21</v>
      </c>
      <c r="D381">
        <v>10</v>
      </c>
      <c r="E381">
        <v>40</v>
      </c>
      <c r="F381" t="b">
        <v>0</v>
      </c>
    </row>
    <row r="382" spans="1:6" x14ac:dyDescent="0.35">
      <c r="A382">
        <v>3118</v>
      </c>
      <c r="B382">
        <v>14</v>
      </c>
      <c r="C382">
        <v>21</v>
      </c>
      <c r="D382">
        <v>11</v>
      </c>
      <c r="E382">
        <v>36</v>
      </c>
      <c r="F382" t="b">
        <v>0</v>
      </c>
    </row>
    <row r="383" spans="1:6" x14ac:dyDescent="0.35">
      <c r="A383">
        <v>3119</v>
      </c>
      <c r="B383">
        <v>18</v>
      </c>
      <c r="C383">
        <v>21</v>
      </c>
      <c r="D383">
        <v>12</v>
      </c>
      <c r="E383">
        <v>36</v>
      </c>
      <c r="F383" t="b">
        <v>0</v>
      </c>
    </row>
    <row r="384" spans="1:6" x14ac:dyDescent="0.35">
      <c r="A384">
        <v>3120</v>
      </c>
      <c r="B384">
        <v>15</v>
      </c>
      <c r="C384">
        <v>21</v>
      </c>
      <c r="D384">
        <v>13</v>
      </c>
      <c r="E384">
        <v>32</v>
      </c>
      <c r="F384" t="b">
        <v>0</v>
      </c>
    </row>
    <row r="385" spans="1:6" x14ac:dyDescent="0.35">
      <c r="A385">
        <v>3121</v>
      </c>
      <c r="B385">
        <v>17</v>
      </c>
      <c r="C385">
        <v>21</v>
      </c>
      <c r="D385">
        <v>14</v>
      </c>
      <c r="E385">
        <v>28</v>
      </c>
      <c r="F385" t="b">
        <v>0</v>
      </c>
    </row>
    <row r="386" spans="1:6" x14ac:dyDescent="0.35">
      <c r="A386">
        <v>3122</v>
      </c>
      <c r="B386">
        <v>2</v>
      </c>
      <c r="C386">
        <v>21</v>
      </c>
      <c r="D386">
        <v>15</v>
      </c>
      <c r="E386">
        <v>24</v>
      </c>
      <c r="F386" t="b">
        <v>0</v>
      </c>
    </row>
    <row r="387" spans="1:6" x14ac:dyDescent="0.35">
      <c r="A387">
        <v>3123</v>
      </c>
      <c r="B387">
        <v>3</v>
      </c>
      <c r="C387">
        <v>21</v>
      </c>
      <c r="D387">
        <v>16</v>
      </c>
      <c r="E387">
        <v>16</v>
      </c>
      <c r="F387" t="b">
        <v>0</v>
      </c>
    </row>
    <row r="388" spans="1:6" x14ac:dyDescent="0.35">
      <c r="A388">
        <v>3124</v>
      </c>
      <c r="B388">
        <v>11</v>
      </c>
      <c r="C388">
        <v>21</v>
      </c>
      <c r="D388">
        <v>17</v>
      </c>
      <c r="E388">
        <v>12</v>
      </c>
      <c r="F388" t="b">
        <v>0</v>
      </c>
    </row>
    <row r="389" spans="1:6" x14ac:dyDescent="0.35">
      <c r="A389">
        <v>3125</v>
      </c>
      <c r="B389">
        <v>10</v>
      </c>
      <c r="C389">
        <v>21</v>
      </c>
      <c r="D389">
        <v>18</v>
      </c>
      <c r="E389">
        <v>8</v>
      </c>
      <c r="F389" t="b">
        <v>0</v>
      </c>
    </row>
    <row r="390" spans="1:6" x14ac:dyDescent="0.35">
      <c r="A390">
        <v>3126</v>
      </c>
      <c r="B390">
        <v>4</v>
      </c>
      <c r="C390">
        <v>22</v>
      </c>
      <c r="D390">
        <v>1</v>
      </c>
      <c r="E390">
        <v>72</v>
      </c>
      <c r="F390" t="b">
        <v>0</v>
      </c>
    </row>
    <row r="391" spans="1:6" x14ac:dyDescent="0.35">
      <c r="A391">
        <v>3127</v>
      </c>
      <c r="B391">
        <v>6</v>
      </c>
      <c r="C391">
        <v>22</v>
      </c>
      <c r="D391">
        <v>2</v>
      </c>
      <c r="E391">
        <v>64</v>
      </c>
      <c r="F391" t="b">
        <v>0</v>
      </c>
    </row>
    <row r="392" spans="1:6" x14ac:dyDescent="0.35">
      <c r="A392">
        <v>3128</v>
      </c>
      <c r="B392">
        <v>13</v>
      </c>
      <c r="C392">
        <v>22</v>
      </c>
      <c r="D392">
        <v>3</v>
      </c>
      <c r="E392">
        <v>58</v>
      </c>
      <c r="F392" t="b">
        <v>0</v>
      </c>
    </row>
    <row r="393" spans="1:6" x14ac:dyDescent="0.35">
      <c r="A393">
        <v>3129</v>
      </c>
      <c r="B393">
        <v>5</v>
      </c>
      <c r="C393">
        <v>22</v>
      </c>
      <c r="D393">
        <v>4</v>
      </c>
      <c r="E393">
        <v>56</v>
      </c>
      <c r="F393" t="b">
        <v>0</v>
      </c>
    </row>
    <row r="394" spans="1:6" x14ac:dyDescent="0.35">
      <c r="A394">
        <v>3130</v>
      </c>
      <c r="B394">
        <v>1</v>
      </c>
      <c r="C394">
        <v>22</v>
      </c>
      <c r="D394">
        <v>5</v>
      </c>
      <c r="E394">
        <v>56</v>
      </c>
      <c r="F394" t="b">
        <v>0</v>
      </c>
    </row>
    <row r="395" spans="1:6" x14ac:dyDescent="0.35">
      <c r="A395">
        <v>3131</v>
      </c>
      <c r="B395">
        <v>16</v>
      </c>
      <c r="C395">
        <v>22</v>
      </c>
      <c r="D395">
        <v>6</v>
      </c>
      <c r="E395">
        <v>56</v>
      </c>
      <c r="F395" t="b">
        <v>0</v>
      </c>
    </row>
    <row r="396" spans="1:6" x14ac:dyDescent="0.35">
      <c r="A396">
        <v>3132</v>
      </c>
      <c r="B396">
        <v>7</v>
      </c>
      <c r="C396">
        <v>22</v>
      </c>
      <c r="D396">
        <v>7</v>
      </c>
      <c r="E396">
        <v>52</v>
      </c>
      <c r="F396" t="b">
        <v>0</v>
      </c>
    </row>
    <row r="397" spans="1:6" x14ac:dyDescent="0.35">
      <c r="A397">
        <v>3133</v>
      </c>
      <c r="B397">
        <v>8</v>
      </c>
      <c r="C397">
        <v>22</v>
      </c>
      <c r="D397">
        <v>8</v>
      </c>
      <c r="E397">
        <v>50</v>
      </c>
      <c r="F397" t="b">
        <v>0</v>
      </c>
    </row>
    <row r="398" spans="1:6" x14ac:dyDescent="0.35">
      <c r="A398">
        <v>3134</v>
      </c>
      <c r="B398">
        <v>12</v>
      </c>
      <c r="C398">
        <v>22</v>
      </c>
      <c r="D398">
        <v>9</v>
      </c>
      <c r="E398">
        <v>48</v>
      </c>
      <c r="F398" t="b">
        <v>0</v>
      </c>
    </row>
    <row r="399" spans="1:6" x14ac:dyDescent="0.35">
      <c r="A399">
        <v>3135</v>
      </c>
      <c r="B399">
        <v>9</v>
      </c>
      <c r="C399">
        <v>22</v>
      </c>
      <c r="D399">
        <v>10</v>
      </c>
      <c r="E399">
        <v>44</v>
      </c>
      <c r="F399" t="b">
        <v>0</v>
      </c>
    </row>
    <row r="400" spans="1:6" x14ac:dyDescent="0.35">
      <c r="A400">
        <v>3136</v>
      </c>
      <c r="B400">
        <v>14</v>
      </c>
      <c r="C400">
        <v>22</v>
      </c>
      <c r="D400">
        <v>11</v>
      </c>
      <c r="E400">
        <v>36</v>
      </c>
      <c r="F400" t="b">
        <v>0</v>
      </c>
    </row>
    <row r="401" spans="1:6" x14ac:dyDescent="0.35">
      <c r="A401">
        <v>3137</v>
      </c>
      <c r="B401">
        <v>18</v>
      </c>
      <c r="C401">
        <v>22</v>
      </c>
      <c r="D401">
        <v>12</v>
      </c>
      <c r="E401">
        <v>36</v>
      </c>
      <c r="F401" t="b">
        <v>0</v>
      </c>
    </row>
    <row r="402" spans="1:6" x14ac:dyDescent="0.35">
      <c r="A402">
        <v>3138</v>
      </c>
      <c r="B402">
        <v>15</v>
      </c>
      <c r="C402">
        <v>22</v>
      </c>
      <c r="D402">
        <v>13</v>
      </c>
      <c r="E402">
        <v>36</v>
      </c>
      <c r="F402" t="b">
        <v>0</v>
      </c>
    </row>
    <row r="403" spans="1:6" x14ac:dyDescent="0.35">
      <c r="A403">
        <v>3139</v>
      </c>
      <c r="B403">
        <v>17</v>
      </c>
      <c r="C403">
        <v>22</v>
      </c>
      <c r="D403">
        <v>14</v>
      </c>
      <c r="E403">
        <v>32</v>
      </c>
      <c r="F403" t="b">
        <v>0</v>
      </c>
    </row>
    <row r="404" spans="1:6" x14ac:dyDescent="0.35">
      <c r="A404">
        <v>3140</v>
      </c>
      <c r="B404">
        <v>2</v>
      </c>
      <c r="C404">
        <v>22</v>
      </c>
      <c r="D404">
        <v>15</v>
      </c>
      <c r="E404">
        <v>24</v>
      </c>
      <c r="F404" t="b">
        <v>0</v>
      </c>
    </row>
    <row r="405" spans="1:6" x14ac:dyDescent="0.35">
      <c r="A405">
        <v>3141</v>
      </c>
      <c r="B405">
        <v>3</v>
      </c>
      <c r="C405">
        <v>22</v>
      </c>
      <c r="D405">
        <v>16</v>
      </c>
      <c r="E405">
        <v>16</v>
      </c>
      <c r="F405" t="b">
        <v>0</v>
      </c>
    </row>
    <row r="406" spans="1:6" x14ac:dyDescent="0.35">
      <c r="A406">
        <v>3142</v>
      </c>
      <c r="B406">
        <v>11</v>
      </c>
      <c r="C406">
        <v>22</v>
      </c>
      <c r="D406">
        <v>17</v>
      </c>
      <c r="E406">
        <v>12</v>
      </c>
      <c r="F406" t="b">
        <v>0</v>
      </c>
    </row>
    <row r="407" spans="1:6" x14ac:dyDescent="0.35">
      <c r="A407">
        <v>3143</v>
      </c>
      <c r="B407">
        <v>10</v>
      </c>
      <c r="C407">
        <v>22</v>
      </c>
      <c r="D407">
        <v>18</v>
      </c>
      <c r="E407">
        <v>8</v>
      </c>
      <c r="F407" t="b">
        <v>0</v>
      </c>
    </row>
    <row r="408" spans="1:6" x14ac:dyDescent="0.35">
      <c r="A408">
        <v>3144</v>
      </c>
      <c r="B408">
        <v>4</v>
      </c>
      <c r="C408">
        <v>23</v>
      </c>
      <c r="D408">
        <v>1</v>
      </c>
      <c r="E408">
        <v>76</v>
      </c>
      <c r="F408" t="b">
        <v>1</v>
      </c>
    </row>
    <row r="409" spans="1:6" x14ac:dyDescent="0.35">
      <c r="A409">
        <v>3145</v>
      </c>
      <c r="B409">
        <v>6</v>
      </c>
      <c r="C409">
        <v>23</v>
      </c>
      <c r="D409">
        <v>2</v>
      </c>
      <c r="E409">
        <v>68</v>
      </c>
      <c r="F409" t="b">
        <v>1</v>
      </c>
    </row>
    <row r="410" spans="1:6" x14ac:dyDescent="0.35">
      <c r="A410">
        <v>3146</v>
      </c>
      <c r="B410">
        <v>5</v>
      </c>
      <c r="C410">
        <v>23</v>
      </c>
      <c r="D410">
        <v>3</v>
      </c>
      <c r="E410">
        <v>60</v>
      </c>
      <c r="F410" t="b">
        <v>1</v>
      </c>
    </row>
    <row r="411" spans="1:6" x14ac:dyDescent="0.35">
      <c r="A411">
        <v>3147</v>
      </c>
      <c r="B411">
        <v>13</v>
      </c>
      <c r="C411">
        <v>23</v>
      </c>
      <c r="D411">
        <v>4</v>
      </c>
      <c r="E411">
        <v>60</v>
      </c>
      <c r="F411" t="b">
        <v>1</v>
      </c>
    </row>
    <row r="412" spans="1:6" x14ac:dyDescent="0.35">
      <c r="A412">
        <v>3148</v>
      </c>
      <c r="B412">
        <v>16</v>
      </c>
      <c r="C412">
        <v>23</v>
      </c>
      <c r="D412">
        <v>5</v>
      </c>
      <c r="E412">
        <v>60</v>
      </c>
      <c r="F412" t="b">
        <v>1</v>
      </c>
    </row>
    <row r="413" spans="1:6" x14ac:dyDescent="0.35">
      <c r="A413">
        <v>3149</v>
      </c>
      <c r="B413">
        <v>7</v>
      </c>
      <c r="C413">
        <v>23</v>
      </c>
      <c r="D413">
        <v>6</v>
      </c>
      <c r="E413">
        <v>56</v>
      </c>
      <c r="F413" t="b">
        <v>1</v>
      </c>
    </row>
    <row r="414" spans="1:6" x14ac:dyDescent="0.35">
      <c r="A414">
        <v>3150</v>
      </c>
      <c r="B414">
        <v>1</v>
      </c>
      <c r="C414">
        <v>23</v>
      </c>
      <c r="D414">
        <v>7</v>
      </c>
      <c r="E414">
        <v>56</v>
      </c>
      <c r="F414" t="b">
        <v>1</v>
      </c>
    </row>
    <row r="415" spans="1:6" x14ac:dyDescent="0.35">
      <c r="A415">
        <v>3151</v>
      </c>
      <c r="B415">
        <v>8</v>
      </c>
      <c r="C415">
        <v>23</v>
      </c>
      <c r="D415">
        <v>8</v>
      </c>
      <c r="E415">
        <v>52</v>
      </c>
      <c r="F415" t="b">
        <v>1</v>
      </c>
    </row>
    <row r="416" spans="1:6" x14ac:dyDescent="0.35">
      <c r="A416">
        <v>3152</v>
      </c>
      <c r="B416">
        <v>12</v>
      </c>
      <c r="C416">
        <v>23</v>
      </c>
      <c r="D416">
        <v>9</v>
      </c>
      <c r="E416">
        <v>50</v>
      </c>
      <c r="F416" t="b">
        <v>1</v>
      </c>
    </row>
    <row r="417" spans="1:6" x14ac:dyDescent="0.35">
      <c r="A417">
        <v>3153</v>
      </c>
      <c r="B417">
        <v>9</v>
      </c>
      <c r="C417">
        <v>23</v>
      </c>
      <c r="D417">
        <v>10</v>
      </c>
      <c r="E417">
        <v>46</v>
      </c>
      <c r="F417" t="b">
        <v>1</v>
      </c>
    </row>
    <row r="418" spans="1:6" x14ac:dyDescent="0.35">
      <c r="A418">
        <v>3154</v>
      </c>
      <c r="B418">
        <v>14</v>
      </c>
      <c r="C418">
        <v>23</v>
      </c>
      <c r="D418">
        <v>11</v>
      </c>
      <c r="E418">
        <v>40</v>
      </c>
      <c r="F418" t="b">
        <v>1</v>
      </c>
    </row>
    <row r="419" spans="1:6" x14ac:dyDescent="0.35">
      <c r="A419">
        <v>3155</v>
      </c>
      <c r="B419">
        <v>18</v>
      </c>
      <c r="C419">
        <v>23</v>
      </c>
      <c r="D419">
        <v>12</v>
      </c>
      <c r="E419">
        <v>40</v>
      </c>
      <c r="F419" t="b">
        <v>1</v>
      </c>
    </row>
    <row r="420" spans="1:6" x14ac:dyDescent="0.35">
      <c r="A420">
        <v>3156</v>
      </c>
      <c r="B420">
        <v>15</v>
      </c>
      <c r="C420">
        <v>23</v>
      </c>
      <c r="D420">
        <v>13</v>
      </c>
      <c r="E420">
        <v>36</v>
      </c>
      <c r="F420" t="b">
        <v>1</v>
      </c>
    </row>
    <row r="421" spans="1:6" x14ac:dyDescent="0.35">
      <c r="A421">
        <v>3157</v>
      </c>
      <c r="B421">
        <v>17</v>
      </c>
      <c r="C421">
        <v>23</v>
      </c>
      <c r="D421">
        <v>14</v>
      </c>
      <c r="E421">
        <v>32</v>
      </c>
      <c r="F421" t="b">
        <v>1</v>
      </c>
    </row>
    <row r="422" spans="1:6" x14ac:dyDescent="0.35">
      <c r="A422">
        <v>3158</v>
      </c>
      <c r="B422">
        <v>2</v>
      </c>
      <c r="C422">
        <v>23</v>
      </c>
      <c r="D422">
        <v>15</v>
      </c>
      <c r="E422">
        <v>24</v>
      </c>
      <c r="F422" t="b">
        <v>1</v>
      </c>
    </row>
    <row r="423" spans="1:6" x14ac:dyDescent="0.35">
      <c r="A423">
        <v>3159</v>
      </c>
      <c r="B423">
        <v>3</v>
      </c>
      <c r="C423">
        <v>23</v>
      </c>
      <c r="D423">
        <v>16</v>
      </c>
      <c r="E423">
        <v>16</v>
      </c>
      <c r="F423" t="b">
        <v>1</v>
      </c>
    </row>
    <row r="424" spans="1:6" x14ac:dyDescent="0.35">
      <c r="A424">
        <v>3160</v>
      </c>
      <c r="B424">
        <v>11</v>
      </c>
      <c r="C424">
        <v>23</v>
      </c>
      <c r="D424">
        <v>17</v>
      </c>
      <c r="E424">
        <v>12</v>
      </c>
      <c r="F424" t="b">
        <v>1</v>
      </c>
    </row>
    <row r="425" spans="1:6" x14ac:dyDescent="0.35">
      <c r="A425">
        <v>3161</v>
      </c>
      <c r="B425">
        <v>10</v>
      </c>
      <c r="C425">
        <v>23</v>
      </c>
      <c r="D425">
        <v>18</v>
      </c>
      <c r="E425">
        <v>8</v>
      </c>
      <c r="F425" t="b">
        <v>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FD3B8-D87B-4293-BD8C-01CF194490DD}">
  <sheetPr codeName="Sheet3">
    <tabColor theme="9" tint="0.59999389629810485"/>
    <pageSetUpPr fitToPage="1"/>
  </sheetPr>
  <dimension ref="A1:AF191"/>
  <sheetViews>
    <sheetView topLeftCell="J6" workbookViewId="0"/>
  </sheetViews>
  <sheetFormatPr defaultColWidth="9.08984375" defaultRowHeight="14.5" outlineLevelRow="1" outlineLevelCol="1" x14ac:dyDescent="0.35"/>
  <cols>
    <col min="1" max="1" width="9.08984375" style="4" hidden="1" customWidth="1" outlineLevel="1"/>
    <col min="2" max="7" width="9.08984375" hidden="1" customWidth="1" outlineLevel="1"/>
    <col min="8" max="9" width="9.08984375" style="4" hidden="1" customWidth="1" outlineLevel="1"/>
    <col min="10" max="10" width="6.6328125" style="5" bestFit="1" customWidth="1" collapsed="1"/>
    <col min="11" max="11" width="5.90625" style="5" hidden="1" customWidth="1" outlineLevel="1"/>
    <col min="12" max="12" width="22.54296875" style="4" customWidth="1" collapsed="1"/>
    <col min="13" max="13" width="8.90625" style="5" customWidth="1"/>
    <col min="14" max="14" width="8.90625" style="22" bestFit="1" customWidth="1"/>
    <col min="15" max="15" width="7" style="22" bestFit="1" customWidth="1"/>
    <col min="16" max="17" width="4.36328125" style="5" bestFit="1" customWidth="1"/>
    <col min="18" max="18" width="4.54296875" style="5" customWidth="1"/>
    <col min="19" max="19" width="16.54296875" style="4" hidden="1" customWidth="1" outlineLevel="1"/>
    <col min="20" max="20" width="9.08984375" style="4" hidden="1" customWidth="1" outlineLevel="1"/>
    <col min="21" max="21" width="11.08984375" style="5" customWidth="1" collapsed="1"/>
    <col min="22" max="23" width="9.08984375" style="4" hidden="1" customWidth="1" outlineLevel="1"/>
    <col min="24" max="24" width="9.08984375" style="4" collapsed="1"/>
    <col min="25" max="30" width="9.08984375" style="4"/>
    <col min="31" max="32" width="9.08984375" style="4" customWidth="1"/>
    <col min="33" max="16384" width="9.08984375" style="4"/>
  </cols>
  <sheetData>
    <row r="1" spans="1:32" hidden="1" outlineLevel="1" x14ac:dyDescent="0.35">
      <c r="B1" s="4"/>
      <c r="C1" s="4"/>
      <c r="D1" s="4"/>
      <c r="E1" s="4"/>
      <c r="F1" s="4"/>
      <c r="G1" s="4"/>
      <c r="X1" s="5" t="s">
        <v>338</v>
      </c>
      <c r="Y1" s="5" t="s">
        <v>348</v>
      </c>
      <c r="Z1" s="5" t="s">
        <v>341</v>
      </c>
      <c r="AA1" s="5" t="s">
        <v>339</v>
      </c>
      <c r="AB1" s="5" t="s">
        <v>437</v>
      </c>
      <c r="AC1" s="5" t="s">
        <v>350</v>
      </c>
      <c r="AD1" s="5" t="s">
        <v>352</v>
      </c>
      <c r="AE1" s="5" t="s">
        <v>437</v>
      </c>
      <c r="AF1" s="5" t="s">
        <v>340</v>
      </c>
    </row>
    <row r="2" spans="1:32" hidden="1" outlineLevel="1" x14ac:dyDescent="0.35">
      <c r="A2" s="4">
        <v>7</v>
      </c>
      <c r="B2" s="4"/>
      <c r="C2" s="4"/>
      <c r="D2" s="4"/>
      <c r="E2" s="4"/>
      <c r="F2" s="4"/>
      <c r="G2" s="4"/>
      <c r="X2" s="5">
        <v>3194</v>
      </c>
      <c r="Y2" s="5">
        <v>3191</v>
      </c>
      <c r="Z2" s="5">
        <v>3190</v>
      </c>
      <c r="AA2" s="5">
        <v>3186</v>
      </c>
      <c r="AB2" s="5">
        <v>3189</v>
      </c>
      <c r="AC2" s="5">
        <v>3193</v>
      </c>
      <c r="AD2" s="5">
        <v>3188</v>
      </c>
      <c r="AE2" s="5">
        <v>3192</v>
      </c>
      <c r="AF2" s="5">
        <v>3187</v>
      </c>
    </row>
    <row r="3" spans="1:32" hidden="1" outlineLevel="1" x14ac:dyDescent="0.35">
      <c r="B3" s="4"/>
      <c r="C3" s="4"/>
      <c r="D3" s="4"/>
      <c r="E3" s="4"/>
      <c r="F3" s="4"/>
      <c r="G3" s="4"/>
    </row>
    <row r="4" spans="1:32" s="20" customFormat="1" ht="43.5" hidden="1" outlineLevel="1" x14ac:dyDescent="0.35">
      <c r="A4" s="120" t="s">
        <v>51</v>
      </c>
      <c r="B4" s="121"/>
      <c r="C4" s="121"/>
      <c r="D4" s="121"/>
      <c r="E4" s="121"/>
      <c r="F4" s="121"/>
      <c r="G4" s="121"/>
      <c r="H4" s="121"/>
      <c r="I4" s="121"/>
      <c r="J4" s="121" t="s">
        <v>53</v>
      </c>
      <c r="K4" s="121"/>
      <c r="L4" s="122" t="s">
        <v>54</v>
      </c>
      <c r="M4" s="121"/>
      <c r="N4" s="121" t="s">
        <v>55</v>
      </c>
      <c r="O4" s="123" t="s">
        <v>56</v>
      </c>
      <c r="P4" s="123" t="s">
        <v>37</v>
      </c>
      <c r="Q4" s="123" t="s">
        <v>38</v>
      </c>
      <c r="R4" s="123"/>
      <c r="S4" s="121" t="s">
        <v>57</v>
      </c>
      <c r="T4" s="121" t="s">
        <v>58</v>
      </c>
      <c r="U4" s="21"/>
    </row>
    <row r="5" spans="1:32" hidden="1" outlineLevel="1" x14ac:dyDescent="0.3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4"/>
      <c r="M5" s="13"/>
      <c r="N5" s="13"/>
      <c r="O5" s="15"/>
      <c r="P5" s="15"/>
      <c r="Q5" s="15"/>
      <c r="R5" s="15"/>
      <c r="S5" s="13"/>
      <c r="T5" s="13"/>
    </row>
    <row r="6" spans="1:32" ht="21" customHeight="1" collapsed="1" x14ac:dyDescent="0.45">
      <c r="B6" s="158"/>
      <c r="C6" s="158"/>
      <c r="D6" s="158"/>
      <c r="E6" s="158"/>
      <c r="F6" s="158"/>
      <c r="G6" s="158"/>
      <c r="H6" s="158"/>
      <c r="I6" s="158"/>
      <c r="J6" s="175" t="s">
        <v>594</v>
      </c>
      <c r="K6" s="175"/>
      <c r="L6" s="175"/>
      <c r="M6" s="175"/>
      <c r="N6" s="175"/>
      <c r="O6" s="175"/>
      <c r="P6" s="175"/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</row>
    <row r="7" spans="1:32" ht="15.5" x14ac:dyDescent="0.35">
      <c r="B7" s="4"/>
      <c r="C7" s="4"/>
      <c r="D7" s="4"/>
      <c r="E7" s="4"/>
      <c r="F7" s="4"/>
      <c r="G7" s="4"/>
      <c r="L7" s="66"/>
      <c r="M7" s="65"/>
      <c r="N7" s="5"/>
      <c r="O7" s="5"/>
    </row>
    <row r="8" spans="1:32" hidden="1" outlineLevel="1" x14ac:dyDescent="0.3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4"/>
      <c r="M8" s="13"/>
      <c r="N8" s="13"/>
      <c r="O8" s="15"/>
      <c r="P8" s="15"/>
      <c r="Q8" s="15"/>
      <c r="R8" s="15"/>
      <c r="S8" s="13"/>
      <c r="T8" s="13"/>
    </row>
    <row r="9" spans="1:32" s="7" customFormat="1" ht="52.5" collapsed="1" x14ac:dyDescent="0.35">
      <c r="A9" s="6" t="s">
        <v>59</v>
      </c>
      <c r="B9" s="6" t="s">
        <v>22</v>
      </c>
      <c r="C9" s="6" t="s">
        <v>24</v>
      </c>
      <c r="D9" s="6" t="s">
        <v>26</v>
      </c>
      <c r="E9" s="6" t="s">
        <v>27</v>
      </c>
      <c r="F9" s="6" t="s">
        <v>28</v>
      </c>
      <c r="G9" s="6" t="s">
        <v>29</v>
      </c>
      <c r="H9" s="6" t="s">
        <v>31</v>
      </c>
      <c r="I9" s="6"/>
      <c r="J9" s="110" t="s">
        <v>0</v>
      </c>
      <c r="K9" s="111"/>
      <c r="L9" s="112" t="s">
        <v>32</v>
      </c>
      <c r="M9" s="111" t="s">
        <v>60</v>
      </c>
      <c r="N9" s="113" t="s">
        <v>61</v>
      </c>
      <c r="O9" s="113" t="s">
        <v>35</v>
      </c>
      <c r="P9" s="115" t="s">
        <v>37</v>
      </c>
      <c r="Q9" s="115" t="s">
        <v>38</v>
      </c>
      <c r="R9" s="115" t="s">
        <v>39</v>
      </c>
      <c r="S9" s="112" t="s">
        <v>40</v>
      </c>
      <c r="T9" s="112" t="s">
        <v>41</v>
      </c>
      <c r="U9" s="111" t="s">
        <v>48</v>
      </c>
      <c r="V9" s="111" t="s">
        <v>49</v>
      </c>
      <c r="W9" s="111" t="s">
        <v>50</v>
      </c>
      <c r="X9" s="111" t="s">
        <v>441</v>
      </c>
      <c r="Y9" s="111" t="s">
        <v>442</v>
      </c>
      <c r="Z9" s="111" t="s">
        <v>443</v>
      </c>
      <c r="AA9" s="111" t="s">
        <v>444</v>
      </c>
      <c r="AB9" s="111" t="s">
        <v>445</v>
      </c>
      <c r="AC9" s="111" t="s">
        <v>446</v>
      </c>
      <c r="AD9" s="111" t="s">
        <v>447</v>
      </c>
      <c r="AE9" s="111" t="s">
        <v>448</v>
      </c>
      <c r="AF9" s="119" t="s">
        <v>449</v>
      </c>
    </row>
    <row r="10" spans="1:32" x14ac:dyDescent="0.35">
      <c r="A10" s="8">
        <v>53</v>
      </c>
      <c r="B10" s="8" t="b">
        <v>1</v>
      </c>
      <c r="C10" s="8" t="b">
        <v>0</v>
      </c>
      <c r="D10" s="8">
        <v>5</v>
      </c>
      <c r="E10" s="8">
        <v>-4</v>
      </c>
      <c r="F10" s="8">
        <v>1</v>
      </c>
      <c r="G10" s="8" t="b">
        <v>1</v>
      </c>
      <c r="H10" s="8">
        <v>1</v>
      </c>
      <c r="I10" s="8"/>
      <c r="J10" s="19">
        <v>1</v>
      </c>
      <c r="K10" s="91"/>
      <c r="L10" s="8" t="s">
        <v>403</v>
      </c>
      <c r="M10" s="12">
        <v>7</v>
      </c>
      <c r="N10" s="17">
        <v>42</v>
      </c>
      <c r="O10" s="17">
        <v>576</v>
      </c>
      <c r="P10" s="17" t="s">
        <v>455</v>
      </c>
      <c r="Q10" s="17" t="s">
        <v>451</v>
      </c>
      <c r="R10" s="17" t="s">
        <v>450</v>
      </c>
      <c r="S10" s="10">
        <v>1434974310</v>
      </c>
      <c r="T10" s="10" t="b">
        <v>1</v>
      </c>
      <c r="U10" s="11" t="s">
        <v>346</v>
      </c>
      <c r="V10" s="11" t="b">
        <v>0</v>
      </c>
      <c r="W10" s="11" t="b">
        <v>0</v>
      </c>
      <c r="X10" s="11" t="s">
        <v>595</v>
      </c>
      <c r="Y10" s="11" t="s">
        <v>596</v>
      </c>
      <c r="Z10" s="11" t="s">
        <v>597</v>
      </c>
      <c r="AA10" s="11" t="s">
        <v>598</v>
      </c>
      <c r="AB10" s="11" t="s">
        <v>599</v>
      </c>
      <c r="AC10" s="11" t="s">
        <v>600</v>
      </c>
      <c r="AD10" s="11" t="s">
        <v>601</v>
      </c>
      <c r="AE10" s="11" t="s">
        <v>602</v>
      </c>
      <c r="AF10" s="11" t="s">
        <v>603</v>
      </c>
    </row>
    <row r="11" spans="1:32" x14ac:dyDescent="0.35">
      <c r="A11" s="8">
        <v>17</v>
      </c>
      <c r="B11" s="8" t="b">
        <v>1</v>
      </c>
      <c r="C11" s="8" t="b">
        <v>1</v>
      </c>
      <c r="D11" s="8">
        <v>80</v>
      </c>
      <c r="E11" s="8">
        <v>-78</v>
      </c>
      <c r="F11" s="8">
        <v>1</v>
      </c>
      <c r="G11" s="8" t="b">
        <v>0</v>
      </c>
      <c r="H11" s="8">
        <v>2</v>
      </c>
      <c r="I11" s="8"/>
      <c r="J11" s="19">
        <v>2</v>
      </c>
      <c r="K11" s="91"/>
      <c r="L11" s="8" t="s">
        <v>466</v>
      </c>
      <c r="M11" s="12">
        <v>7</v>
      </c>
      <c r="N11" s="17">
        <v>41</v>
      </c>
      <c r="O11" s="17">
        <v>567</v>
      </c>
      <c r="P11" s="12" t="s">
        <v>455</v>
      </c>
      <c r="Q11" s="12" t="s">
        <v>460</v>
      </c>
      <c r="R11" s="12" t="s">
        <v>456</v>
      </c>
      <c r="S11" s="8">
        <v>1936233102</v>
      </c>
      <c r="T11" s="8" t="b">
        <v>1</v>
      </c>
      <c r="U11" s="11"/>
      <c r="V11" s="11" t="b">
        <v>0</v>
      </c>
      <c r="W11" s="11" t="b">
        <v>0</v>
      </c>
      <c r="X11" s="11" t="s">
        <v>604</v>
      </c>
      <c r="Y11" s="11" t="s">
        <v>596</v>
      </c>
      <c r="Z11" s="11" t="s">
        <v>605</v>
      </c>
      <c r="AA11" s="11" t="s">
        <v>598</v>
      </c>
      <c r="AB11" s="11" t="s">
        <v>606</v>
      </c>
      <c r="AC11" s="11" t="s">
        <v>600</v>
      </c>
      <c r="AD11" s="11" t="s">
        <v>601</v>
      </c>
      <c r="AE11" s="11" t="s">
        <v>602</v>
      </c>
      <c r="AF11" s="11" t="s">
        <v>603</v>
      </c>
    </row>
    <row r="12" spans="1:32" x14ac:dyDescent="0.35">
      <c r="A12" s="8">
        <v>148</v>
      </c>
      <c r="B12" s="8" t="b">
        <v>1</v>
      </c>
      <c r="C12" s="8" t="b">
        <v>0</v>
      </c>
      <c r="D12" s="8">
        <v>7</v>
      </c>
      <c r="E12" s="8">
        <v>-4</v>
      </c>
      <c r="F12" s="8">
        <v>1</v>
      </c>
      <c r="G12" s="8" t="b">
        <v>1</v>
      </c>
      <c r="H12" s="8">
        <v>3</v>
      </c>
      <c r="I12" s="8"/>
      <c r="J12" s="19">
        <v>3</v>
      </c>
      <c r="K12" s="91"/>
      <c r="L12" s="8" t="s">
        <v>461</v>
      </c>
      <c r="M12" s="12">
        <v>7</v>
      </c>
      <c r="N12" s="17">
        <v>42</v>
      </c>
      <c r="O12" s="17">
        <v>565</v>
      </c>
      <c r="P12" s="12" t="s">
        <v>455</v>
      </c>
      <c r="Q12" s="12" t="s">
        <v>451</v>
      </c>
      <c r="R12" s="12" t="s">
        <v>450</v>
      </c>
      <c r="S12" s="8">
        <v>2100191875</v>
      </c>
      <c r="T12" s="8" t="b">
        <v>1</v>
      </c>
      <c r="U12" s="11" t="s">
        <v>348</v>
      </c>
      <c r="V12" s="11" t="b">
        <v>1</v>
      </c>
      <c r="W12" s="11" t="b">
        <v>1</v>
      </c>
      <c r="X12" s="11" t="s">
        <v>595</v>
      </c>
      <c r="Y12" s="11" t="s">
        <v>596</v>
      </c>
      <c r="Z12" s="11" t="s">
        <v>607</v>
      </c>
      <c r="AA12" s="11" t="s">
        <v>608</v>
      </c>
      <c r="AB12" s="11" t="s">
        <v>609</v>
      </c>
      <c r="AC12" s="11" t="s">
        <v>610</v>
      </c>
      <c r="AD12" s="11" t="s">
        <v>611</v>
      </c>
      <c r="AE12" s="11" t="s">
        <v>612</v>
      </c>
      <c r="AF12" s="11" t="s">
        <v>603</v>
      </c>
    </row>
    <row r="13" spans="1:32" s="9" customFormat="1" x14ac:dyDescent="0.35">
      <c r="A13" s="8">
        <v>131</v>
      </c>
      <c r="B13" s="8" t="b">
        <v>1</v>
      </c>
      <c r="C13" s="8" t="b">
        <v>0</v>
      </c>
      <c r="D13" s="8">
        <v>16</v>
      </c>
      <c r="E13" s="8">
        <v>-12</v>
      </c>
      <c r="F13" s="8">
        <v>1</v>
      </c>
      <c r="G13" s="8" t="b">
        <v>0</v>
      </c>
      <c r="H13" s="8">
        <v>4</v>
      </c>
      <c r="I13" s="8"/>
      <c r="J13" s="19">
        <v>4</v>
      </c>
      <c r="K13" s="91"/>
      <c r="L13" s="8" t="s">
        <v>394</v>
      </c>
      <c r="M13" s="12">
        <v>7</v>
      </c>
      <c r="N13" s="17">
        <v>41</v>
      </c>
      <c r="O13" s="17">
        <v>564</v>
      </c>
      <c r="P13" s="12" t="s">
        <v>455</v>
      </c>
      <c r="Q13" s="12" t="s">
        <v>460</v>
      </c>
      <c r="R13" s="12" t="s">
        <v>456</v>
      </c>
      <c r="S13" s="8">
        <v>1280151845</v>
      </c>
      <c r="T13" s="8" t="b">
        <v>1</v>
      </c>
      <c r="U13" s="11" t="s">
        <v>340</v>
      </c>
      <c r="V13" s="11" t="b">
        <v>1</v>
      </c>
      <c r="W13" s="11" t="b">
        <v>1</v>
      </c>
      <c r="X13" s="11" t="s">
        <v>604</v>
      </c>
      <c r="Y13" s="11" t="s">
        <v>596</v>
      </c>
      <c r="Z13" s="11" t="s">
        <v>605</v>
      </c>
      <c r="AA13" s="11" t="s">
        <v>598</v>
      </c>
      <c r="AB13" s="11" t="s">
        <v>606</v>
      </c>
      <c r="AC13" s="11" t="s">
        <v>600</v>
      </c>
      <c r="AD13" s="11" t="s">
        <v>601</v>
      </c>
      <c r="AE13" s="11" t="s">
        <v>602</v>
      </c>
      <c r="AF13" s="11" t="s">
        <v>603</v>
      </c>
    </row>
    <row r="14" spans="1:32" x14ac:dyDescent="0.35">
      <c r="A14" s="8">
        <v>242</v>
      </c>
      <c r="B14" s="8" t="b">
        <v>1</v>
      </c>
      <c r="C14" s="8" t="b">
        <v>0</v>
      </c>
      <c r="D14" s="8">
        <v>5</v>
      </c>
      <c r="E14" s="8">
        <v>0</v>
      </c>
      <c r="F14" s="8">
        <v>1</v>
      </c>
      <c r="G14" s="8" t="b">
        <v>1</v>
      </c>
      <c r="H14" s="8">
        <v>5</v>
      </c>
      <c r="I14" s="8"/>
      <c r="J14" s="19">
        <v>5</v>
      </c>
      <c r="K14" s="91"/>
      <c r="L14" s="8" t="s">
        <v>459</v>
      </c>
      <c r="M14" s="12">
        <v>7</v>
      </c>
      <c r="N14" s="17">
        <v>34</v>
      </c>
      <c r="O14" s="17">
        <v>542</v>
      </c>
      <c r="P14" s="12" t="s">
        <v>450</v>
      </c>
      <c r="Q14" s="12" t="s">
        <v>460</v>
      </c>
      <c r="R14" s="12" t="s">
        <v>456</v>
      </c>
      <c r="S14" s="8">
        <v>1753017892</v>
      </c>
      <c r="T14" s="8" t="b">
        <v>1</v>
      </c>
      <c r="U14" s="11" t="s">
        <v>341</v>
      </c>
      <c r="V14" s="11" t="b">
        <v>1</v>
      </c>
      <c r="W14" s="11" t="b">
        <v>1</v>
      </c>
      <c r="X14" s="11" t="s">
        <v>613</v>
      </c>
      <c r="Y14" s="11" t="s">
        <v>614</v>
      </c>
      <c r="Z14" s="11" t="s">
        <v>615</v>
      </c>
      <c r="AA14" s="11" t="s">
        <v>616</v>
      </c>
      <c r="AB14" s="11" t="s">
        <v>617</v>
      </c>
      <c r="AC14" s="11" t="s">
        <v>618</v>
      </c>
      <c r="AD14" s="11" t="s">
        <v>619</v>
      </c>
      <c r="AE14" s="11" t="s">
        <v>620</v>
      </c>
      <c r="AF14" s="11" t="s">
        <v>621</v>
      </c>
    </row>
    <row r="15" spans="1:32" x14ac:dyDescent="0.35">
      <c r="A15" s="8">
        <v>1289</v>
      </c>
      <c r="B15" s="8" t="b">
        <v>1</v>
      </c>
      <c r="C15" s="8" t="b">
        <v>0</v>
      </c>
      <c r="D15" s="8">
        <v>62</v>
      </c>
      <c r="E15" s="8">
        <v>-56</v>
      </c>
      <c r="F15" s="8">
        <v>1</v>
      </c>
      <c r="G15" s="8" t="b">
        <v>0</v>
      </c>
      <c r="H15" s="8">
        <v>6</v>
      </c>
      <c r="I15" s="8"/>
      <c r="J15" s="19">
        <v>6</v>
      </c>
      <c r="K15" s="91"/>
      <c r="L15" s="8" t="s">
        <v>507</v>
      </c>
      <c r="M15" s="12">
        <v>7</v>
      </c>
      <c r="N15" s="17">
        <v>42</v>
      </c>
      <c r="O15" s="17">
        <v>533</v>
      </c>
      <c r="P15" s="12" t="s">
        <v>455</v>
      </c>
      <c r="Q15" s="12" t="s">
        <v>451</v>
      </c>
      <c r="R15" s="12" t="s">
        <v>453</v>
      </c>
      <c r="S15" s="8">
        <v>534848672</v>
      </c>
      <c r="T15" s="8" t="b">
        <v>1</v>
      </c>
      <c r="U15" s="11" t="s">
        <v>348</v>
      </c>
      <c r="V15" s="11" t="b">
        <v>1</v>
      </c>
      <c r="W15" s="11" t="b">
        <v>1</v>
      </c>
      <c r="X15" s="11" t="s">
        <v>595</v>
      </c>
      <c r="Y15" s="11" t="s">
        <v>622</v>
      </c>
      <c r="Z15" s="11" t="s">
        <v>615</v>
      </c>
      <c r="AA15" s="11" t="s">
        <v>598</v>
      </c>
      <c r="AB15" s="11" t="s">
        <v>599</v>
      </c>
      <c r="AC15" s="11" t="s">
        <v>600</v>
      </c>
      <c r="AD15" s="11" t="s">
        <v>601</v>
      </c>
      <c r="AE15" s="11" t="s">
        <v>602</v>
      </c>
      <c r="AF15" s="11" t="s">
        <v>603</v>
      </c>
    </row>
    <row r="16" spans="1:32" x14ac:dyDescent="0.35">
      <c r="A16" s="8">
        <v>322</v>
      </c>
      <c r="B16" s="8" t="b">
        <v>1</v>
      </c>
      <c r="C16" s="8" t="b">
        <v>0</v>
      </c>
      <c r="D16" s="8">
        <v>16</v>
      </c>
      <c r="E16" s="8">
        <v>-9</v>
      </c>
      <c r="F16" s="8">
        <v>1</v>
      </c>
      <c r="G16" s="8" t="b">
        <v>1</v>
      </c>
      <c r="H16" s="8">
        <v>7</v>
      </c>
      <c r="I16" s="8"/>
      <c r="J16" s="19">
        <v>7</v>
      </c>
      <c r="K16" s="91"/>
      <c r="L16" s="8" t="s">
        <v>391</v>
      </c>
      <c r="M16" s="12">
        <v>7</v>
      </c>
      <c r="N16" s="17">
        <v>38</v>
      </c>
      <c r="O16" s="17">
        <v>532</v>
      </c>
      <c r="P16" s="12" t="s">
        <v>455</v>
      </c>
      <c r="Q16" s="12" t="s">
        <v>460</v>
      </c>
      <c r="R16" s="12" t="s">
        <v>450</v>
      </c>
      <c r="S16" s="8">
        <v>910418250</v>
      </c>
      <c r="T16" s="8" t="b">
        <v>1</v>
      </c>
      <c r="U16" s="11" t="s">
        <v>349</v>
      </c>
      <c r="V16" s="11" t="b">
        <v>0</v>
      </c>
      <c r="W16" s="11" t="b">
        <v>0</v>
      </c>
      <c r="X16" s="11" t="s">
        <v>623</v>
      </c>
      <c r="Y16" s="11" t="s">
        <v>624</v>
      </c>
      <c r="Z16" s="11" t="s">
        <v>625</v>
      </c>
      <c r="AA16" s="11" t="s">
        <v>626</v>
      </c>
      <c r="AB16" s="11" t="s">
        <v>606</v>
      </c>
      <c r="AC16" s="11" t="s">
        <v>627</v>
      </c>
      <c r="AD16" s="11" t="s">
        <v>628</v>
      </c>
      <c r="AE16" s="11" t="s">
        <v>629</v>
      </c>
      <c r="AF16" s="11" t="s">
        <v>630</v>
      </c>
    </row>
    <row r="17" spans="1:32" x14ac:dyDescent="0.35">
      <c r="A17" s="8">
        <v>3210</v>
      </c>
      <c r="B17" s="8" t="b">
        <v>1</v>
      </c>
      <c r="C17" s="8" t="b">
        <v>0</v>
      </c>
      <c r="D17" s="8">
        <v>33</v>
      </c>
      <c r="E17" s="8">
        <v>-25</v>
      </c>
      <c r="F17" s="8">
        <v>1</v>
      </c>
      <c r="G17" s="8" t="b">
        <v>0</v>
      </c>
      <c r="H17" s="8">
        <v>8</v>
      </c>
      <c r="I17" s="8"/>
      <c r="J17" s="19">
        <v>8</v>
      </c>
      <c r="K17" s="91"/>
      <c r="L17" s="8" t="s">
        <v>481</v>
      </c>
      <c r="M17" s="12">
        <v>7</v>
      </c>
      <c r="N17" s="17">
        <v>42</v>
      </c>
      <c r="O17" s="17">
        <v>531</v>
      </c>
      <c r="P17" s="12" t="s">
        <v>455</v>
      </c>
      <c r="Q17" s="12" t="s">
        <v>451</v>
      </c>
      <c r="R17" s="12" t="s">
        <v>453</v>
      </c>
      <c r="S17" s="8">
        <v>747286719</v>
      </c>
      <c r="T17" s="8" t="b">
        <v>1</v>
      </c>
      <c r="U17" s="11" t="s">
        <v>349</v>
      </c>
      <c r="V17" s="11" t="b">
        <v>0</v>
      </c>
      <c r="W17" s="11" t="b">
        <v>0</v>
      </c>
      <c r="X17" s="11" t="s">
        <v>595</v>
      </c>
      <c r="Y17" s="11" t="s">
        <v>596</v>
      </c>
      <c r="Z17" s="11" t="s">
        <v>631</v>
      </c>
      <c r="AA17" s="11" t="s">
        <v>598</v>
      </c>
      <c r="AB17" s="11" t="s">
        <v>609</v>
      </c>
      <c r="AC17" s="11" t="s">
        <v>610</v>
      </c>
      <c r="AD17" s="11" t="s">
        <v>632</v>
      </c>
      <c r="AE17" s="11" t="s">
        <v>612</v>
      </c>
      <c r="AF17" s="11" t="s">
        <v>633</v>
      </c>
    </row>
    <row r="18" spans="1:32" x14ac:dyDescent="0.35">
      <c r="A18" s="8">
        <v>1227</v>
      </c>
      <c r="B18" s="8" t="b">
        <v>1</v>
      </c>
      <c r="C18" s="8" t="b">
        <v>1</v>
      </c>
      <c r="D18" s="8">
        <v>145</v>
      </c>
      <c r="E18" s="8">
        <v>-136</v>
      </c>
      <c r="F18" s="8">
        <v>1</v>
      </c>
      <c r="G18" s="8" t="b">
        <v>1</v>
      </c>
      <c r="H18" s="8">
        <v>9</v>
      </c>
      <c r="I18" s="8"/>
      <c r="J18" s="19">
        <v>9</v>
      </c>
      <c r="K18" s="91"/>
      <c r="L18" s="8" t="s">
        <v>543</v>
      </c>
      <c r="M18" s="12">
        <v>7</v>
      </c>
      <c r="N18" s="17">
        <v>42</v>
      </c>
      <c r="O18" s="17">
        <v>528</v>
      </c>
      <c r="P18" s="12" t="s">
        <v>455</v>
      </c>
      <c r="Q18" s="12" t="s">
        <v>451</v>
      </c>
      <c r="R18" s="12" t="s">
        <v>456</v>
      </c>
      <c r="S18" s="8">
        <v>1141499801</v>
      </c>
      <c r="T18" s="8" t="b">
        <v>1</v>
      </c>
      <c r="U18" s="11" t="s">
        <v>348</v>
      </c>
      <c r="V18" s="11" t="b">
        <v>1</v>
      </c>
      <c r="W18" s="11" t="b">
        <v>1</v>
      </c>
      <c r="X18" s="11" t="s">
        <v>634</v>
      </c>
      <c r="Y18" s="11" t="s">
        <v>614</v>
      </c>
      <c r="Z18" s="11" t="s">
        <v>605</v>
      </c>
      <c r="AA18" s="11" t="s">
        <v>608</v>
      </c>
      <c r="AB18" s="11" t="s">
        <v>599</v>
      </c>
      <c r="AC18" s="11" t="s">
        <v>635</v>
      </c>
      <c r="AD18" s="11" t="s">
        <v>611</v>
      </c>
      <c r="AE18" s="11" t="s">
        <v>602</v>
      </c>
      <c r="AF18" s="11" t="s">
        <v>603</v>
      </c>
    </row>
    <row r="19" spans="1:32" x14ac:dyDescent="0.35">
      <c r="A19" s="8">
        <v>66</v>
      </c>
      <c r="B19" s="8" t="b">
        <v>1</v>
      </c>
      <c r="C19" s="8" t="b">
        <v>0</v>
      </c>
      <c r="D19" s="8">
        <v>23</v>
      </c>
      <c r="E19" s="8">
        <v>-13</v>
      </c>
      <c r="F19" s="8">
        <v>1</v>
      </c>
      <c r="G19" s="8" t="b">
        <v>0</v>
      </c>
      <c r="H19" s="8">
        <v>10</v>
      </c>
      <c r="I19" s="8"/>
      <c r="J19" s="19">
        <v>10</v>
      </c>
      <c r="K19" s="91"/>
      <c r="L19" s="8" t="s">
        <v>471</v>
      </c>
      <c r="M19" s="12">
        <v>7</v>
      </c>
      <c r="N19" s="17">
        <v>39</v>
      </c>
      <c r="O19" s="17">
        <v>524</v>
      </c>
      <c r="P19" s="12" t="s">
        <v>455</v>
      </c>
      <c r="Q19" s="12" t="s">
        <v>451</v>
      </c>
      <c r="R19" s="12" t="s">
        <v>450</v>
      </c>
      <c r="S19" s="8">
        <v>1397858015</v>
      </c>
      <c r="T19" s="8" t="b">
        <v>1</v>
      </c>
      <c r="U19" s="11" t="s">
        <v>345</v>
      </c>
      <c r="V19" s="11" t="b">
        <v>0</v>
      </c>
      <c r="W19" s="11" t="b">
        <v>0</v>
      </c>
      <c r="X19" s="11" t="s">
        <v>623</v>
      </c>
      <c r="Y19" s="11" t="s">
        <v>622</v>
      </c>
      <c r="Z19" s="11" t="s">
        <v>605</v>
      </c>
      <c r="AA19" s="11" t="s">
        <v>626</v>
      </c>
      <c r="AB19" s="11" t="s">
        <v>636</v>
      </c>
      <c r="AC19" s="11" t="s">
        <v>627</v>
      </c>
      <c r="AD19" s="11" t="s">
        <v>601</v>
      </c>
      <c r="AE19" s="11" t="s">
        <v>602</v>
      </c>
      <c r="AF19" s="11" t="s">
        <v>603</v>
      </c>
    </row>
    <row r="20" spans="1:32" s="9" customFormat="1" x14ac:dyDescent="0.35">
      <c r="A20" s="8">
        <v>3212</v>
      </c>
      <c r="B20" s="8" t="b">
        <v>1</v>
      </c>
      <c r="C20" s="8" t="b">
        <v>0</v>
      </c>
      <c r="D20" s="8">
        <v>33</v>
      </c>
      <c r="E20" s="8">
        <v>-22</v>
      </c>
      <c r="F20" s="8">
        <v>1</v>
      </c>
      <c r="G20" s="8" t="b">
        <v>1</v>
      </c>
      <c r="H20" s="8">
        <v>11</v>
      </c>
      <c r="I20" s="8"/>
      <c r="J20" s="19">
        <v>11</v>
      </c>
      <c r="K20" s="91"/>
      <c r="L20" s="8" t="s">
        <v>397</v>
      </c>
      <c r="M20" s="12">
        <v>7</v>
      </c>
      <c r="N20" s="17">
        <v>38</v>
      </c>
      <c r="O20" s="17">
        <v>522</v>
      </c>
      <c r="P20" s="12" t="s">
        <v>455</v>
      </c>
      <c r="Q20" s="12" t="s">
        <v>460</v>
      </c>
      <c r="R20" s="12" t="s">
        <v>453</v>
      </c>
      <c r="S20" s="8">
        <v>4447269</v>
      </c>
      <c r="T20" s="8" t="b">
        <v>1</v>
      </c>
      <c r="U20" s="11" t="s">
        <v>343</v>
      </c>
      <c r="V20" s="11" t="b">
        <v>1</v>
      </c>
      <c r="W20" s="11" t="b">
        <v>0</v>
      </c>
      <c r="X20" s="11" t="s">
        <v>595</v>
      </c>
      <c r="Y20" s="11" t="s">
        <v>596</v>
      </c>
      <c r="Z20" s="11" t="s">
        <v>637</v>
      </c>
      <c r="AA20" s="11" t="s">
        <v>598</v>
      </c>
      <c r="AB20" s="11" t="s">
        <v>638</v>
      </c>
      <c r="AC20" s="11" t="s">
        <v>627</v>
      </c>
      <c r="AD20" s="11" t="s">
        <v>619</v>
      </c>
      <c r="AE20" s="11" t="s">
        <v>602</v>
      </c>
      <c r="AF20" s="11" t="s">
        <v>630</v>
      </c>
    </row>
    <row r="21" spans="1:32" x14ac:dyDescent="0.35">
      <c r="A21" s="8">
        <v>273</v>
      </c>
      <c r="B21" s="8" t="b">
        <v>1</v>
      </c>
      <c r="C21" s="8" t="b">
        <v>0</v>
      </c>
      <c r="D21" s="8">
        <v>43</v>
      </c>
      <c r="E21" s="8">
        <v>-32</v>
      </c>
      <c r="F21" s="8">
        <v>2</v>
      </c>
      <c r="G21" s="8" t="b">
        <v>1</v>
      </c>
      <c r="H21" s="8">
        <v>12</v>
      </c>
      <c r="I21" s="8"/>
      <c r="J21" s="19">
        <v>11</v>
      </c>
      <c r="K21" s="91"/>
      <c r="L21" s="8" t="s">
        <v>492</v>
      </c>
      <c r="M21" s="12">
        <v>6</v>
      </c>
      <c r="N21" s="17">
        <v>38</v>
      </c>
      <c r="O21" s="17">
        <v>522</v>
      </c>
      <c r="P21" s="12" t="s">
        <v>455</v>
      </c>
      <c r="Q21" s="12" t="s">
        <v>451</v>
      </c>
      <c r="R21" s="12" t="s">
        <v>456</v>
      </c>
      <c r="S21" s="8">
        <v>2055308548</v>
      </c>
      <c r="T21" s="8" t="b">
        <v>1</v>
      </c>
      <c r="U21" s="11" t="s">
        <v>337</v>
      </c>
      <c r="V21" s="11" t="b">
        <v>1</v>
      </c>
      <c r="W21" s="11" t="b">
        <v>0</v>
      </c>
      <c r="X21" s="11" t="s">
        <v>639</v>
      </c>
      <c r="Y21" s="11" t="s">
        <v>640</v>
      </c>
      <c r="Z21" s="11" t="s">
        <v>607</v>
      </c>
      <c r="AA21" s="11" t="s">
        <v>608</v>
      </c>
      <c r="AB21" s="11" t="s">
        <v>606</v>
      </c>
      <c r="AC21" s="11" t="s">
        <v>641</v>
      </c>
      <c r="AD21" s="11" t="s">
        <v>642</v>
      </c>
      <c r="AE21" s="11" t="s">
        <v>612</v>
      </c>
      <c r="AF21" s="11" t="s">
        <v>603</v>
      </c>
    </row>
    <row r="22" spans="1:32" x14ac:dyDescent="0.35">
      <c r="A22" s="8">
        <v>38</v>
      </c>
      <c r="B22" s="8" t="b">
        <v>1</v>
      </c>
      <c r="C22" s="8" t="b">
        <v>0</v>
      </c>
      <c r="D22" s="8">
        <v>23</v>
      </c>
      <c r="E22" s="8">
        <v>-10</v>
      </c>
      <c r="F22" s="8">
        <v>1</v>
      </c>
      <c r="G22" s="8" t="b">
        <v>0</v>
      </c>
      <c r="H22" s="8">
        <v>13</v>
      </c>
      <c r="I22" s="8"/>
      <c r="J22" s="19">
        <v>13</v>
      </c>
      <c r="K22" s="91"/>
      <c r="L22" s="8" t="s">
        <v>473</v>
      </c>
      <c r="M22" s="12">
        <v>7</v>
      </c>
      <c r="N22" s="17">
        <v>41</v>
      </c>
      <c r="O22" s="17">
        <v>518</v>
      </c>
      <c r="P22" s="12" t="s">
        <v>455</v>
      </c>
      <c r="Q22" s="12" t="s">
        <v>460</v>
      </c>
      <c r="R22" s="12" t="s">
        <v>456</v>
      </c>
      <c r="S22" s="8">
        <v>366813554</v>
      </c>
      <c r="T22" s="8" t="b">
        <v>1</v>
      </c>
      <c r="U22" s="11" t="s">
        <v>342</v>
      </c>
      <c r="V22" s="11" t="b">
        <v>0</v>
      </c>
      <c r="W22" s="11" t="b">
        <v>0</v>
      </c>
      <c r="X22" s="11" t="s">
        <v>604</v>
      </c>
      <c r="Y22" s="11" t="s">
        <v>640</v>
      </c>
      <c r="Z22" s="11" t="s">
        <v>605</v>
      </c>
      <c r="AA22" s="11" t="s">
        <v>643</v>
      </c>
      <c r="AB22" s="11" t="s">
        <v>606</v>
      </c>
      <c r="AC22" s="11" t="s">
        <v>600</v>
      </c>
      <c r="AD22" s="11" t="s">
        <v>601</v>
      </c>
      <c r="AE22" s="11" t="s">
        <v>644</v>
      </c>
      <c r="AF22" s="11" t="s">
        <v>603</v>
      </c>
    </row>
    <row r="23" spans="1:32" s="9" customFormat="1" x14ac:dyDescent="0.35">
      <c r="A23" s="8">
        <v>270</v>
      </c>
      <c r="B23" s="8" t="b">
        <v>1</v>
      </c>
      <c r="C23" s="8" t="b">
        <v>0</v>
      </c>
      <c r="D23" s="8">
        <v>80</v>
      </c>
      <c r="E23" s="8">
        <v>-66</v>
      </c>
      <c r="F23" s="8">
        <v>1</v>
      </c>
      <c r="G23" s="8" t="b">
        <v>1</v>
      </c>
      <c r="H23" s="8">
        <v>14</v>
      </c>
      <c r="I23" s="8"/>
      <c r="J23" s="19">
        <v>14</v>
      </c>
      <c r="K23" s="91"/>
      <c r="L23" s="8" t="s">
        <v>521</v>
      </c>
      <c r="M23" s="12">
        <v>6</v>
      </c>
      <c r="N23" s="17">
        <v>36</v>
      </c>
      <c r="O23" s="17">
        <v>513</v>
      </c>
      <c r="P23" s="12"/>
      <c r="Q23" s="12"/>
      <c r="R23" s="12"/>
      <c r="S23" s="8">
        <v>977998199</v>
      </c>
      <c r="T23" s="8" t="b">
        <v>1</v>
      </c>
      <c r="U23" s="11"/>
      <c r="V23" s="11" t="b">
        <v>0</v>
      </c>
      <c r="W23" s="11" t="b">
        <v>0</v>
      </c>
      <c r="X23" s="11" t="s">
        <v>623</v>
      </c>
      <c r="Y23" s="11" t="s">
        <v>622</v>
      </c>
      <c r="Z23" s="11" t="s">
        <v>605</v>
      </c>
      <c r="AA23" s="11" t="s">
        <v>626</v>
      </c>
      <c r="AB23" s="11" t="s">
        <v>599</v>
      </c>
      <c r="AC23" s="11" t="s">
        <v>645</v>
      </c>
      <c r="AD23" s="11" t="s">
        <v>601</v>
      </c>
      <c r="AE23" s="11" t="s">
        <v>646</v>
      </c>
      <c r="AF23" s="11" t="s">
        <v>603</v>
      </c>
    </row>
    <row r="24" spans="1:32" s="9" customFormat="1" x14ac:dyDescent="0.35">
      <c r="A24" s="8">
        <v>132</v>
      </c>
      <c r="B24" s="8" t="b">
        <v>1</v>
      </c>
      <c r="C24" s="8" t="b">
        <v>1</v>
      </c>
      <c r="D24" s="8">
        <v>72</v>
      </c>
      <c r="E24" s="8">
        <v>-57</v>
      </c>
      <c r="F24" s="8">
        <v>1</v>
      </c>
      <c r="G24" s="8" t="b">
        <v>0</v>
      </c>
      <c r="H24" s="8">
        <v>15</v>
      </c>
      <c r="I24" s="8"/>
      <c r="J24" s="19">
        <v>15</v>
      </c>
      <c r="K24" s="91"/>
      <c r="L24" s="8" t="s">
        <v>472</v>
      </c>
      <c r="M24" s="12">
        <v>6</v>
      </c>
      <c r="N24" s="17">
        <v>32</v>
      </c>
      <c r="O24" s="17">
        <v>512</v>
      </c>
      <c r="P24" s="12" t="s">
        <v>455</v>
      </c>
      <c r="Q24" s="12" t="s">
        <v>460</v>
      </c>
      <c r="R24" s="12" t="s">
        <v>450</v>
      </c>
      <c r="S24" s="8">
        <v>590783915</v>
      </c>
      <c r="T24" s="8" t="b">
        <v>1</v>
      </c>
      <c r="U24" s="11" t="s">
        <v>347</v>
      </c>
      <c r="V24" s="11" t="b">
        <v>1</v>
      </c>
      <c r="W24" s="11" t="b">
        <v>0</v>
      </c>
      <c r="X24" s="11" t="s">
        <v>604</v>
      </c>
      <c r="Y24" s="11" t="s">
        <v>647</v>
      </c>
      <c r="Z24" s="11" t="s">
        <v>607</v>
      </c>
      <c r="AA24" s="11" t="s">
        <v>608</v>
      </c>
      <c r="AB24" s="11" t="s">
        <v>617</v>
      </c>
      <c r="AC24" s="11" t="s">
        <v>635</v>
      </c>
      <c r="AD24" s="11" t="s">
        <v>619</v>
      </c>
      <c r="AE24" s="11" t="s">
        <v>620</v>
      </c>
      <c r="AF24" s="11" t="s">
        <v>603</v>
      </c>
    </row>
    <row r="25" spans="1:32" x14ac:dyDescent="0.35">
      <c r="A25" s="8">
        <v>39</v>
      </c>
      <c r="B25" s="8" t="b">
        <v>1</v>
      </c>
      <c r="C25" s="8" t="b">
        <v>0</v>
      </c>
      <c r="D25" s="8">
        <v>33</v>
      </c>
      <c r="E25" s="8">
        <v>-17</v>
      </c>
      <c r="F25" s="8">
        <v>1</v>
      </c>
      <c r="G25" s="8" t="b">
        <v>1</v>
      </c>
      <c r="H25" s="8">
        <v>16</v>
      </c>
      <c r="I25" s="8"/>
      <c r="J25" s="19">
        <v>16</v>
      </c>
      <c r="K25" s="91"/>
      <c r="L25" s="8" t="s">
        <v>479</v>
      </c>
      <c r="M25" s="12">
        <v>7</v>
      </c>
      <c r="N25" s="17">
        <v>42</v>
      </c>
      <c r="O25" s="17">
        <v>510</v>
      </c>
      <c r="P25" s="12" t="s">
        <v>455</v>
      </c>
      <c r="Q25" s="12" t="s">
        <v>460</v>
      </c>
      <c r="R25" s="12" t="s">
        <v>450</v>
      </c>
      <c r="S25" s="8">
        <v>1426592658</v>
      </c>
      <c r="T25" s="8" t="b">
        <v>1</v>
      </c>
      <c r="U25" s="11" t="s">
        <v>343</v>
      </c>
      <c r="V25" s="11" t="b">
        <v>1</v>
      </c>
      <c r="W25" s="11" t="b">
        <v>0</v>
      </c>
      <c r="X25" s="11" t="s">
        <v>648</v>
      </c>
      <c r="Y25" s="11" t="s">
        <v>640</v>
      </c>
      <c r="Z25" s="11" t="s">
        <v>615</v>
      </c>
      <c r="AA25" s="11" t="s">
        <v>649</v>
      </c>
      <c r="AB25" s="11" t="s">
        <v>599</v>
      </c>
      <c r="AC25" s="11" t="s">
        <v>641</v>
      </c>
      <c r="AD25" s="11" t="s">
        <v>601</v>
      </c>
      <c r="AE25" s="11" t="s">
        <v>602</v>
      </c>
      <c r="AF25" s="11" t="s">
        <v>603</v>
      </c>
    </row>
    <row r="26" spans="1:32" s="9" customFormat="1" x14ac:dyDescent="0.35">
      <c r="A26" s="8">
        <v>7</v>
      </c>
      <c r="B26" s="8" t="b">
        <v>1</v>
      </c>
      <c r="C26" s="8" t="b">
        <v>0</v>
      </c>
      <c r="D26" s="8">
        <v>72</v>
      </c>
      <c r="E26" s="8">
        <v>-55</v>
      </c>
      <c r="F26" s="8">
        <v>1</v>
      </c>
      <c r="G26" s="8" t="b">
        <v>0</v>
      </c>
      <c r="H26" s="8">
        <v>17</v>
      </c>
      <c r="I26" s="8"/>
      <c r="J26" s="19">
        <v>17</v>
      </c>
      <c r="K26" s="91"/>
      <c r="L26" s="8" t="s">
        <v>510</v>
      </c>
      <c r="M26" s="12">
        <v>7</v>
      </c>
      <c r="N26" s="17">
        <v>38</v>
      </c>
      <c r="O26" s="17">
        <v>507</v>
      </c>
      <c r="P26" s="12" t="s">
        <v>455</v>
      </c>
      <c r="Q26" s="12" t="s">
        <v>460</v>
      </c>
      <c r="R26" s="12" t="s">
        <v>450</v>
      </c>
      <c r="S26" s="8">
        <v>1984945388</v>
      </c>
      <c r="T26" s="8" t="b">
        <v>1</v>
      </c>
      <c r="U26" s="11" t="s">
        <v>342</v>
      </c>
      <c r="V26" s="11" t="b">
        <v>0</v>
      </c>
      <c r="W26" s="11" t="b">
        <v>0</v>
      </c>
      <c r="X26" s="11" t="s">
        <v>623</v>
      </c>
      <c r="Y26" s="11" t="s">
        <v>622</v>
      </c>
      <c r="Z26" s="11" t="s">
        <v>605</v>
      </c>
      <c r="AA26" s="11" t="s">
        <v>626</v>
      </c>
      <c r="AB26" s="11" t="s">
        <v>599</v>
      </c>
      <c r="AC26" s="11" t="s">
        <v>650</v>
      </c>
      <c r="AD26" s="11" t="s">
        <v>601</v>
      </c>
      <c r="AE26" s="11" t="s">
        <v>646</v>
      </c>
      <c r="AF26" s="11" t="s">
        <v>603</v>
      </c>
    </row>
    <row r="27" spans="1:32" x14ac:dyDescent="0.35">
      <c r="A27" s="8">
        <v>227</v>
      </c>
      <c r="B27" s="8" t="b">
        <v>1</v>
      </c>
      <c r="C27" s="8" t="b">
        <v>0</v>
      </c>
      <c r="D27" s="8">
        <v>33</v>
      </c>
      <c r="E27" s="8">
        <v>-16</v>
      </c>
      <c r="F27" s="8">
        <v>2</v>
      </c>
      <c r="G27" s="8" t="b">
        <v>0</v>
      </c>
      <c r="H27" s="8">
        <v>18</v>
      </c>
      <c r="I27" s="8"/>
      <c r="J27" s="19">
        <v>17</v>
      </c>
      <c r="K27" s="91"/>
      <c r="L27" s="8" t="s">
        <v>491</v>
      </c>
      <c r="M27" s="12">
        <v>6</v>
      </c>
      <c r="N27" s="17">
        <v>37</v>
      </c>
      <c r="O27" s="17">
        <v>507</v>
      </c>
      <c r="P27" s="12" t="s">
        <v>455</v>
      </c>
      <c r="Q27" s="12" t="s">
        <v>451</v>
      </c>
      <c r="R27" s="12" t="s">
        <v>450</v>
      </c>
      <c r="S27" s="8">
        <v>244127784</v>
      </c>
      <c r="T27" s="8" t="b">
        <v>1</v>
      </c>
      <c r="U27" s="11" t="s">
        <v>343</v>
      </c>
      <c r="V27" s="11" t="b">
        <v>1</v>
      </c>
      <c r="W27" s="11" t="b">
        <v>0</v>
      </c>
      <c r="X27" s="11" t="s">
        <v>634</v>
      </c>
      <c r="Y27" s="11" t="s">
        <v>647</v>
      </c>
      <c r="Z27" s="11" t="s">
        <v>607</v>
      </c>
      <c r="AA27" s="11" t="s">
        <v>598</v>
      </c>
      <c r="AB27" s="11" t="s">
        <v>617</v>
      </c>
      <c r="AC27" s="11" t="s">
        <v>635</v>
      </c>
      <c r="AD27" s="11" t="s">
        <v>601</v>
      </c>
      <c r="AE27" s="11" t="s">
        <v>612</v>
      </c>
      <c r="AF27" s="11" t="s">
        <v>603</v>
      </c>
    </row>
    <row r="28" spans="1:32" x14ac:dyDescent="0.35">
      <c r="A28" s="8">
        <v>21</v>
      </c>
      <c r="B28" s="8" t="b">
        <v>1</v>
      </c>
      <c r="C28" s="8" t="b">
        <v>1</v>
      </c>
      <c r="D28" s="8">
        <v>62</v>
      </c>
      <c r="E28" s="8">
        <v>-43</v>
      </c>
      <c r="F28" s="8">
        <v>1</v>
      </c>
      <c r="G28" s="8" t="b">
        <v>1</v>
      </c>
      <c r="H28" s="8">
        <v>19</v>
      </c>
      <c r="I28" s="8"/>
      <c r="J28" s="19">
        <v>19</v>
      </c>
      <c r="K28" s="91"/>
      <c r="L28" s="8" t="s">
        <v>392</v>
      </c>
      <c r="M28" s="12">
        <v>7</v>
      </c>
      <c r="N28" s="17">
        <v>39</v>
      </c>
      <c r="O28" s="17">
        <v>506</v>
      </c>
      <c r="P28" s="12" t="s">
        <v>455</v>
      </c>
      <c r="Q28" s="12" t="s">
        <v>460</v>
      </c>
      <c r="R28" s="12" t="s">
        <v>450</v>
      </c>
      <c r="S28" s="8">
        <v>1559676753</v>
      </c>
      <c r="T28" s="8" t="b">
        <v>1</v>
      </c>
      <c r="U28" s="11" t="s">
        <v>349</v>
      </c>
      <c r="V28" s="11" t="b">
        <v>0</v>
      </c>
      <c r="W28" s="11" t="b">
        <v>0</v>
      </c>
      <c r="X28" s="11" t="s">
        <v>623</v>
      </c>
      <c r="Y28" s="11" t="s">
        <v>614</v>
      </c>
      <c r="Z28" s="11" t="s">
        <v>625</v>
      </c>
      <c r="AA28" s="11" t="s">
        <v>608</v>
      </c>
      <c r="AB28" s="11" t="s">
        <v>617</v>
      </c>
      <c r="AC28" s="11" t="s">
        <v>635</v>
      </c>
      <c r="AD28" s="11" t="s">
        <v>619</v>
      </c>
      <c r="AE28" s="11" t="s">
        <v>612</v>
      </c>
      <c r="AF28" s="11" t="s">
        <v>603</v>
      </c>
    </row>
    <row r="29" spans="1:32" x14ac:dyDescent="0.35">
      <c r="A29" s="8">
        <v>1449</v>
      </c>
      <c r="B29" s="8" t="b">
        <v>1</v>
      </c>
      <c r="C29" s="8" t="b">
        <v>0</v>
      </c>
      <c r="D29" s="8">
        <v>43</v>
      </c>
      <c r="E29" s="8">
        <v>-23</v>
      </c>
      <c r="F29" s="8">
        <v>1</v>
      </c>
      <c r="G29" s="8" t="b">
        <v>0</v>
      </c>
      <c r="H29" s="8">
        <v>20</v>
      </c>
      <c r="I29" s="8"/>
      <c r="J29" s="19">
        <v>20</v>
      </c>
      <c r="K29" s="91"/>
      <c r="L29" s="8" t="s">
        <v>398</v>
      </c>
      <c r="M29" s="12">
        <v>6</v>
      </c>
      <c r="N29" s="17">
        <v>36</v>
      </c>
      <c r="O29" s="17">
        <v>501</v>
      </c>
      <c r="P29" s="12" t="s">
        <v>455</v>
      </c>
      <c r="Q29" s="12" t="s">
        <v>451</v>
      </c>
      <c r="R29" s="12" t="s">
        <v>450</v>
      </c>
      <c r="S29" s="8">
        <v>111780422</v>
      </c>
      <c r="T29" s="8" t="b">
        <v>1</v>
      </c>
      <c r="U29" s="11" t="s">
        <v>345</v>
      </c>
      <c r="V29" s="11" t="b">
        <v>1</v>
      </c>
      <c r="W29" s="11" t="b">
        <v>0</v>
      </c>
      <c r="X29" s="11" t="s">
        <v>648</v>
      </c>
      <c r="Y29" s="11" t="s">
        <v>647</v>
      </c>
      <c r="Z29" s="11" t="s">
        <v>605</v>
      </c>
      <c r="AA29" s="11" t="s">
        <v>608</v>
      </c>
      <c r="AB29" s="11" t="s">
        <v>636</v>
      </c>
      <c r="AC29" s="11" t="s">
        <v>651</v>
      </c>
      <c r="AD29" s="11" t="s">
        <v>619</v>
      </c>
      <c r="AE29" s="11" t="s">
        <v>612</v>
      </c>
      <c r="AF29" s="11" t="s">
        <v>603</v>
      </c>
    </row>
    <row r="30" spans="1:32" x14ac:dyDescent="0.35">
      <c r="A30" s="8">
        <v>78</v>
      </c>
      <c r="B30" s="8" t="b">
        <v>1</v>
      </c>
      <c r="C30" s="8" t="b">
        <v>0</v>
      </c>
      <c r="D30" s="8">
        <v>16</v>
      </c>
      <c r="E30" s="8">
        <v>4</v>
      </c>
      <c r="F30" s="8">
        <v>2</v>
      </c>
      <c r="G30" s="8" t="b">
        <v>0</v>
      </c>
      <c r="H30" s="8">
        <v>21</v>
      </c>
      <c r="I30" s="8"/>
      <c r="J30" s="19">
        <v>20</v>
      </c>
      <c r="K30" s="91"/>
      <c r="L30" s="8" t="s">
        <v>421</v>
      </c>
      <c r="M30" s="12">
        <v>7</v>
      </c>
      <c r="N30" s="17">
        <v>41</v>
      </c>
      <c r="O30" s="17">
        <v>501</v>
      </c>
      <c r="P30" s="12" t="s">
        <v>455</v>
      </c>
      <c r="Q30" s="12" t="s">
        <v>451</v>
      </c>
      <c r="R30" s="12" t="s">
        <v>456</v>
      </c>
      <c r="S30" s="8">
        <v>386182145</v>
      </c>
      <c r="T30" s="8" t="b">
        <v>1</v>
      </c>
      <c r="U30" s="11" t="s">
        <v>349</v>
      </c>
      <c r="V30" s="11" t="b">
        <v>0</v>
      </c>
      <c r="W30" s="11" t="b">
        <v>0</v>
      </c>
      <c r="X30" s="11" t="s">
        <v>639</v>
      </c>
      <c r="Y30" s="11" t="s">
        <v>652</v>
      </c>
      <c r="Z30" s="11" t="s">
        <v>631</v>
      </c>
      <c r="AA30" s="11" t="s">
        <v>598</v>
      </c>
      <c r="AB30" s="11" t="s">
        <v>606</v>
      </c>
      <c r="AC30" s="11" t="s">
        <v>627</v>
      </c>
      <c r="AD30" s="11" t="s">
        <v>653</v>
      </c>
      <c r="AE30" s="11" t="s">
        <v>602</v>
      </c>
      <c r="AF30" s="11" t="s">
        <v>603</v>
      </c>
    </row>
    <row r="31" spans="1:32" s="9" customFormat="1" x14ac:dyDescent="0.35">
      <c r="A31" s="8">
        <v>180</v>
      </c>
      <c r="B31" s="8" t="b">
        <v>1</v>
      </c>
      <c r="C31" s="8" t="b">
        <v>0</v>
      </c>
      <c r="D31" s="8">
        <v>1</v>
      </c>
      <c r="E31" s="8">
        <v>21</v>
      </c>
      <c r="F31" s="8">
        <v>1</v>
      </c>
      <c r="G31" s="8" t="b">
        <v>1</v>
      </c>
      <c r="H31" s="8">
        <v>22</v>
      </c>
      <c r="I31" s="8"/>
      <c r="J31" s="19">
        <v>22</v>
      </c>
      <c r="K31" s="91"/>
      <c r="L31" s="8" t="s">
        <v>399</v>
      </c>
      <c r="M31" s="12">
        <v>7</v>
      </c>
      <c r="N31" s="17">
        <v>40</v>
      </c>
      <c r="O31" s="17">
        <v>496</v>
      </c>
      <c r="P31" s="12" t="s">
        <v>450</v>
      </c>
      <c r="Q31" s="12" t="s">
        <v>451</v>
      </c>
      <c r="R31" s="12" t="s">
        <v>450</v>
      </c>
      <c r="S31" s="8">
        <v>1531958627</v>
      </c>
      <c r="T31" s="8" t="b">
        <v>1</v>
      </c>
      <c r="U31" s="11" t="s">
        <v>349</v>
      </c>
      <c r="V31" s="11" t="b">
        <v>0</v>
      </c>
      <c r="W31" s="11" t="b">
        <v>0</v>
      </c>
      <c r="X31" s="11" t="s">
        <v>654</v>
      </c>
      <c r="Y31" s="11" t="s">
        <v>652</v>
      </c>
      <c r="Z31" s="11" t="s">
        <v>631</v>
      </c>
      <c r="AA31" s="11" t="s">
        <v>655</v>
      </c>
      <c r="AB31" s="11" t="s">
        <v>599</v>
      </c>
      <c r="AC31" s="11" t="s">
        <v>651</v>
      </c>
      <c r="AD31" s="11" t="s">
        <v>628</v>
      </c>
      <c r="AE31" s="11" t="s">
        <v>656</v>
      </c>
      <c r="AF31" s="11" t="s">
        <v>633</v>
      </c>
    </row>
    <row r="32" spans="1:32" x14ac:dyDescent="0.35">
      <c r="A32" s="8">
        <v>84</v>
      </c>
      <c r="B32" s="8" t="b">
        <v>1</v>
      </c>
      <c r="C32" s="8" t="b">
        <v>0</v>
      </c>
      <c r="D32" s="8">
        <v>43</v>
      </c>
      <c r="E32" s="8">
        <v>-20</v>
      </c>
      <c r="F32" s="8">
        <v>1</v>
      </c>
      <c r="G32" s="8" t="b">
        <v>0</v>
      </c>
      <c r="H32" s="8">
        <v>23</v>
      </c>
      <c r="I32" s="8"/>
      <c r="J32" s="19">
        <v>23</v>
      </c>
      <c r="K32" s="91"/>
      <c r="L32" s="8" t="s">
        <v>485</v>
      </c>
      <c r="M32" s="12">
        <v>7</v>
      </c>
      <c r="N32" s="17">
        <v>37</v>
      </c>
      <c r="O32" s="17">
        <v>495</v>
      </c>
      <c r="P32" s="12" t="s">
        <v>455</v>
      </c>
      <c r="Q32" s="12" t="s">
        <v>451</v>
      </c>
      <c r="R32" s="12" t="s">
        <v>450</v>
      </c>
      <c r="S32" s="8">
        <v>893489484</v>
      </c>
      <c r="T32" s="8" t="b">
        <v>1</v>
      </c>
      <c r="U32" s="11" t="s">
        <v>342</v>
      </c>
      <c r="V32" s="11" t="b">
        <v>0</v>
      </c>
      <c r="W32" s="11" t="b">
        <v>0</v>
      </c>
      <c r="X32" s="11" t="s">
        <v>634</v>
      </c>
      <c r="Y32" s="11" t="s">
        <v>657</v>
      </c>
      <c r="Z32" s="11" t="s">
        <v>658</v>
      </c>
      <c r="AA32" s="11" t="s">
        <v>608</v>
      </c>
      <c r="AB32" s="11" t="s">
        <v>638</v>
      </c>
      <c r="AC32" s="11" t="s">
        <v>641</v>
      </c>
      <c r="AD32" s="11" t="s">
        <v>628</v>
      </c>
      <c r="AE32" s="11" t="s">
        <v>612</v>
      </c>
      <c r="AF32" s="11" t="s">
        <v>603</v>
      </c>
    </row>
    <row r="33" spans="1:32" x14ac:dyDescent="0.35">
      <c r="A33" s="8">
        <v>1496</v>
      </c>
      <c r="B33" s="8" t="b">
        <v>1</v>
      </c>
      <c r="C33" s="8" t="b">
        <v>0</v>
      </c>
      <c r="D33" s="8">
        <v>62</v>
      </c>
      <c r="E33" s="8">
        <v>-38</v>
      </c>
      <c r="F33" s="8">
        <v>1</v>
      </c>
      <c r="G33" s="8" t="b">
        <v>1</v>
      </c>
      <c r="H33" s="8">
        <v>24</v>
      </c>
      <c r="I33" s="8"/>
      <c r="J33" s="19">
        <v>24</v>
      </c>
      <c r="K33" s="91"/>
      <c r="L33" s="8" t="s">
        <v>501</v>
      </c>
      <c r="M33" s="12">
        <v>7</v>
      </c>
      <c r="N33" s="17">
        <v>39</v>
      </c>
      <c r="O33" s="17">
        <v>493</v>
      </c>
      <c r="P33" s="12" t="s">
        <v>455</v>
      </c>
      <c r="Q33" s="12" t="s">
        <v>451</v>
      </c>
      <c r="R33" s="12" t="s">
        <v>453</v>
      </c>
      <c r="S33" s="8">
        <v>1422512268</v>
      </c>
      <c r="T33" s="8" t="b">
        <v>1</v>
      </c>
      <c r="U33" s="11" t="s">
        <v>347</v>
      </c>
      <c r="V33" s="11" t="b">
        <v>1</v>
      </c>
      <c r="W33" s="11" t="b">
        <v>0</v>
      </c>
      <c r="X33" s="11" t="s">
        <v>639</v>
      </c>
      <c r="Y33" s="11" t="s">
        <v>622</v>
      </c>
      <c r="Z33" s="11" t="s">
        <v>625</v>
      </c>
      <c r="AA33" s="11" t="s">
        <v>608</v>
      </c>
      <c r="AB33" s="11" t="s">
        <v>599</v>
      </c>
      <c r="AC33" s="11" t="s">
        <v>600</v>
      </c>
      <c r="AD33" s="11" t="s">
        <v>611</v>
      </c>
      <c r="AE33" s="11" t="s">
        <v>659</v>
      </c>
      <c r="AF33" s="11" t="s">
        <v>603</v>
      </c>
    </row>
    <row r="34" spans="1:32" s="9" customFormat="1" x14ac:dyDescent="0.35">
      <c r="A34" s="8">
        <v>46</v>
      </c>
      <c r="B34" s="8" t="b">
        <v>1</v>
      </c>
      <c r="C34" s="8" t="b">
        <v>0</v>
      </c>
      <c r="D34" s="8">
        <v>10</v>
      </c>
      <c r="E34" s="8">
        <v>15</v>
      </c>
      <c r="F34" s="8">
        <v>1</v>
      </c>
      <c r="G34" s="8" t="b">
        <v>0</v>
      </c>
      <c r="H34" s="8">
        <v>25</v>
      </c>
      <c r="I34" s="8"/>
      <c r="J34" s="19">
        <v>25</v>
      </c>
      <c r="K34" s="91"/>
      <c r="L34" s="8" t="s">
        <v>467</v>
      </c>
      <c r="M34" s="12">
        <v>6</v>
      </c>
      <c r="N34" s="17">
        <v>18</v>
      </c>
      <c r="O34" s="17">
        <v>492</v>
      </c>
      <c r="P34" s="12" t="s">
        <v>450</v>
      </c>
      <c r="Q34" s="12" t="s">
        <v>460</v>
      </c>
      <c r="R34" s="12" t="s">
        <v>450</v>
      </c>
      <c r="S34" s="8">
        <v>1742232868</v>
      </c>
      <c r="T34" s="8" t="b">
        <v>1</v>
      </c>
      <c r="U34" s="11" t="s">
        <v>342</v>
      </c>
      <c r="V34" s="11" t="b">
        <v>1</v>
      </c>
      <c r="W34" s="11" t="b">
        <v>0</v>
      </c>
      <c r="X34" s="11" t="s">
        <v>613</v>
      </c>
      <c r="Y34" s="11" t="s">
        <v>614</v>
      </c>
      <c r="Z34" s="11" t="s">
        <v>615</v>
      </c>
      <c r="AA34" s="11" t="s">
        <v>616</v>
      </c>
      <c r="AB34" s="11" t="s">
        <v>660</v>
      </c>
      <c r="AC34" s="11" t="s">
        <v>661</v>
      </c>
      <c r="AD34" s="11" t="s">
        <v>619</v>
      </c>
      <c r="AE34" s="11" t="s">
        <v>620</v>
      </c>
      <c r="AF34" s="11" t="s">
        <v>621</v>
      </c>
    </row>
    <row r="35" spans="1:32" x14ac:dyDescent="0.35">
      <c r="A35" s="8">
        <v>1503</v>
      </c>
      <c r="B35" s="8" t="b">
        <v>1</v>
      </c>
      <c r="C35" s="8" t="b">
        <v>0</v>
      </c>
      <c r="D35" s="8">
        <v>23</v>
      </c>
      <c r="E35" s="8">
        <v>3</v>
      </c>
      <c r="F35" s="8">
        <v>1</v>
      </c>
      <c r="G35" s="8" t="b">
        <v>1</v>
      </c>
      <c r="H35" s="8">
        <v>26</v>
      </c>
      <c r="I35" s="8"/>
      <c r="J35" s="19">
        <v>26</v>
      </c>
      <c r="K35" s="91"/>
      <c r="L35" s="8" t="s">
        <v>476</v>
      </c>
      <c r="M35" s="12">
        <v>7</v>
      </c>
      <c r="N35" s="17">
        <v>40</v>
      </c>
      <c r="O35" s="17">
        <v>484</v>
      </c>
      <c r="P35" s="12" t="s">
        <v>455</v>
      </c>
      <c r="Q35" s="12" t="s">
        <v>451</v>
      </c>
      <c r="R35" s="12" t="s">
        <v>450</v>
      </c>
      <c r="S35" s="8">
        <v>228945218</v>
      </c>
      <c r="T35" s="8" t="b">
        <v>1</v>
      </c>
      <c r="U35" s="11" t="s">
        <v>347</v>
      </c>
      <c r="V35" s="11" t="b">
        <v>1</v>
      </c>
      <c r="W35" s="11" t="b">
        <v>0</v>
      </c>
      <c r="X35" s="11" t="s">
        <v>654</v>
      </c>
      <c r="Y35" s="11" t="s">
        <v>652</v>
      </c>
      <c r="Z35" s="11" t="s">
        <v>615</v>
      </c>
      <c r="AA35" s="11" t="s">
        <v>655</v>
      </c>
      <c r="AB35" s="11" t="s">
        <v>606</v>
      </c>
      <c r="AC35" s="11" t="s">
        <v>600</v>
      </c>
      <c r="AD35" s="11" t="s">
        <v>611</v>
      </c>
      <c r="AE35" s="11" t="s">
        <v>612</v>
      </c>
      <c r="AF35" s="11" t="s">
        <v>630</v>
      </c>
    </row>
    <row r="36" spans="1:32" x14ac:dyDescent="0.35">
      <c r="A36" s="8">
        <v>299</v>
      </c>
      <c r="B36" s="8" t="b">
        <v>1</v>
      </c>
      <c r="C36" s="8" t="b">
        <v>0</v>
      </c>
      <c r="D36" s="8">
        <v>2</v>
      </c>
      <c r="E36" s="8">
        <v>25</v>
      </c>
      <c r="F36" s="8">
        <v>1</v>
      </c>
      <c r="G36" s="8" t="b">
        <v>0</v>
      </c>
      <c r="H36" s="8">
        <v>27</v>
      </c>
      <c r="I36" s="8"/>
      <c r="J36" s="19">
        <v>27</v>
      </c>
      <c r="K36" s="91"/>
      <c r="L36" s="8" t="s">
        <v>457</v>
      </c>
      <c r="M36" s="12">
        <v>7</v>
      </c>
      <c r="N36" s="17">
        <v>42</v>
      </c>
      <c r="O36" s="17">
        <v>478</v>
      </c>
      <c r="P36" s="12" t="s">
        <v>455</v>
      </c>
      <c r="Q36" s="12" t="s">
        <v>451</v>
      </c>
      <c r="R36" s="12" t="s">
        <v>456</v>
      </c>
      <c r="S36" s="8">
        <v>117850141</v>
      </c>
      <c r="T36" s="8" t="b">
        <v>1</v>
      </c>
      <c r="U36" s="11" t="s">
        <v>339</v>
      </c>
      <c r="V36" s="11" t="b">
        <v>1</v>
      </c>
      <c r="W36" s="11" t="b">
        <v>1</v>
      </c>
      <c r="X36" s="11" t="s">
        <v>623</v>
      </c>
      <c r="Y36" s="11" t="s">
        <v>622</v>
      </c>
      <c r="Z36" s="11" t="s">
        <v>615</v>
      </c>
      <c r="AA36" s="11" t="s">
        <v>608</v>
      </c>
      <c r="AB36" s="11" t="s">
        <v>599</v>
      </c>
      <c r="AC36" s="11" t="s">
        <v>641</v>
      </c>
      <c r="AD36" s="11" t="s">
        <v>653</v>
      </c>
      <c r="AE36" s="11" t="s">
        <v>602</v>
      </c>
      <c r="AF36" s="11" t="s">
        <v>603</v>
      </c>
    </row>
    <row r="37" spans="1:32" x14ac:dyDescent="0.35">
      <c r="A37" s="8">
        <v>110</v>
      </c>
      <c r="B37" s="8" t="b">
        <v>1</v>
      </c>
      <c r="C37" s="8" t="b">
        <v>0</v>
      </c>
      <c r="D37" s="8">
        <v>23</v>
      </c>
      <c r="E37" s="8">
        <v>5</v>
      </c>
      <c r="F37" s="8">
        <v>1</v>
      </c>
      <c r="G37" s="8" t="b">
        <v>1</v>
      </c>
      <c r="H37" s="8">
        <v>28</v>
      </c>
      <c r="I37" s="8"/>
      <c r="J37" s="19">
        <v>28</v>
      </c>
      <c r="K37" s="91"/>
      <c r="L37" s="8" t="s">
        <v>470</v>
      </c>
      <c r="M37" s="12">
        <v>7</v>
      </c>
      <c r="N37" s="17">
        <v>42</v>
      </c>
      <c r="O37" s="17">
        <v>476</v>
      </c>
      <c r="P37" s="12" t="s">
        <v>455</v>
      </c>
      <c r="Q37" s="12" t="s">
        <v>460</v>
      </c>
      <c r="R37" s="12" t="s">
        <v>450</v>
      </c>
      <c r="S37" s="8">
        <v>1812358278</v>
      </c>
      <c r="T37" s="8" t="b">
        <v>1</v>
      </c>
      <c r="U37" s="11" t="s">
        <v>347</v>
      </c>
      <c r="V37" s="11" t="b">
        <v>1</v>
      </c>
      <c r="W37" s="11" t="b">
        <v>0</v>
      </c>
      <c r="X37" s="11" t="s">
        <v>634</v>
      </c>
      <c r="Y37" s="11" t="s">
        <v>614</v>
      </c>
      <c r="Z37" s="11" t="s">
        <v>631</v>
      </c>
      <c r="AA37" s="11" t="s">
        <v>643</v>
      </c>
      <c r="AB37" s="11" t="s">
        <v>599</v>
      </c>
      <c r="AC37" s="11" t="s">
        <v>662</v>
      </c>
      <c r="AD37" s="11" t="s">
        <v>663</v>
      </c>
      <c r="AE37" s="11" t="s">
        <v>602</v>
      </c>
      <c r="AF37" s="11" t="s">
        <v>664</v>
      </c>
    </row>
    <row r="38" spans="1:32" x14ac:dyDescent="0.35">
      <c r="A38" s="8">
        <v>1491</v>
      </c>
      <c r="B38" s="8" t="b">
        <v>1</v>
      </c>
      <c r="C38" s="8" t="b">
        <v>0</v>
      </c>
      <c r="D38" s="8">
        <v>43</v>
      </c>
      <c r="E38" s="8">
        <v>-14</v>
      </c>
      <c r="F38" s="8">
        <v>1</v>
      </c>
      <c r="G38" s="8" t="b">
        <v>0</v>
      </c>
      <c r="H38" s="8">
        <v>29</v>
      </c>
      <c r="I38" s="8"/>
      <c r="J38" s="19">
        <v>29</v>
      </c>
      <c r="K38" s="91"/>
      <c r="L38" s="8" t="s">
        <v>499</v>
      </c>
      <c r="M38" s="12">
        <v>6</v>
      </c>
      <c r="N38" s="17">
        <v>28</v>
      </c>
      <c r="O38" s="17">
        <v>474</v>
      </c>
      <c r="P38" s="12" t="s">
        <v>455</v>
      </c>
      <c r="Q38" s="12" t="s">
        <v>451</v>
      </c>
      <c r="R38" s="12" t="s">
        <v>453</v>
      </c>
      <c r="S38" s="8">
        <v>168144514</v>
      </c>
      <c r="T38" s="8" t="b">
        <v>1</v>
      </c>
      <c r="U38" s="11" t="s">
        <v>341</v>
      </c>
      <c r="V38" s="11" t="b">
        <v>1</v>
      </c>
      <c r="W38" s="11" t="b">
        <v>1</v>
      </c>
      <c r="X38" s="11" t="s">
        <v>639</v>
      </c>
      <c r="Y38" s="11" t="s">
        <v>665</v>
      </c>
      <c r="Z38" s="11" t="s">
        <v>637</v>
      </c>
      <c r="AA38" s="11" t="s">
        <v>608</v>
      </c>
      <c r="AB38" s="11" t="s">
        <v>666</v>
      </c>
      <c r="AC38" s="11" t="s">
        <v>600</v>
      </c>
      <c r="AD38" s="11" t="s">
        <v>667</v>
      </c>
      <c r="AE38" s="11" t="s">
        <v>659</v>
      </c>
      <c r="AF38" s="11" t="s">
        <v>668</v>
      </c>
    </row>
    <row r="39" spans="1:32" x14ac:dyDescent="0.35">
      <c r="A39" s="8">
        <v>105</v>
      </c>
      <c r="B39" s="8" t="b">
        <v>1</v>
      </c>
      <c r="C39" s="8" t="b">
        <v>0</v>
      </c>
      <c r="D39" s="8">
        <v>100</v>
      </c>
      <c r="E39" s="8">
        <v>-70</v>
      </c>
      <c r="F39" s="8">
        <v>1</v>
      </c>
      <c r="G39" s="8" t="b">
        <v>1</v>
      </c>
      <c r="H39" s="8">
        <v>30</v>
      </c>
      <c r="I39" s="8"/>
      <c r="J39" s="19">
        <v>30</v>
      </c>
      <c r="K39" s="91"/>
      <c r="L39" s="8" t="s">
        <v>534</v>
      </c>
      <c r="M39" s="12">
        <v>6</v>
      </c>
      <c r="N39" s="17">
        <v>34</v>
      </c>
      <c r="O39" s="17">
        <v>466</v>
      </c>
      <c r="P39" s="12" t="s">
        <v>455</v>
      </c>
      <c r="Q39" s="12" t="s">
        <v>460</v>
      </c>
      <c r="R39" s="12" t="s">
        <v>450</v>
      </c>
      <c r="S39" s="8">
        <v>1584837393</v>
      </c>
      <c r="T39" s="8" t="b">
        <v>1</v>
      </c>
      <c r="U39" s="11" t="s">
        <v>343</v>
      </c>
      <c r="V39" s="11" t="b">
        <v>1</v>
      </c>
      <c r="W39" s="11" t="b">
        <v>0</v>
      </c>
      <c r="X39" s="11" t="s">
        <v>669</v>
      </c>
      <c r="Y39" s="11" t="s">
        <v>596</v>
      </c>
      <c r="Z39" s="11" t="s">
        <v>607</v>
      </c>
      <c r="AA39" s="11" t="s">
        <v>649</v>
      </c>
      <c r="AB39" s="11" t="s">
        <v>599</v>
      </c>
      <c r="AC39" s="11" t="s">
        <v>651</v>
      </c>
      <c r="AD39" s="11" t="s">
        <v>601</v>
      </c>
      <c r="AE39" s="11" t="s">
        <v>602</v>
      </c>
      <c r="AF39" s="11" t="s">
        <v>603</v>
      </c>
    </row>
    <row r="40" spans="1:32" s="9" customFormat="1" x14ac:dyDescent="0.35">
      <c r="A40" s="8">
        <v>287</v>
      </c>
      <c r="B40" s="8" t="b">
        <v>1</v>
      </c>
      <c r="C40" s="8" t="b">
        <v>1</v>
      </c>
      <c r="D40" s="8">
        <v>151</v>
      </c>
      <c r="E40" s="8">
        <v>-121</v>
      </c>
      <c r="F40" s="8">
        <v>2</v>
      </c>
      <c r="G40" s="8" t="b">
        <v>1</v>
      </c>
      <c r="H40" s="8">
        <v>31</v>
      </c>
      <c r="I40" s="8"/>
      <c r="J40" s="19">
        <v>30</v>
      </c>
      <c r="K40" s="91"/>
      <c r="L40" s="8" t="s">
        <v>560</v>
      </c>
      <c r="M40" s="12">
        <v>6</v>
      </c>
      <c r="N40" s="17">
        <v>28</v>
      </c>
      <c r="O40" s="17">
        <v>466</v>
      </c>
      <c r="P40" s="12" t="s">
        <v>455</v>
      </c>
      <c r="Q40" s="12" t="s">
        <v>451</v>
      </c>
      <c r="R40" s="12" t="s">
        <v>450</v>
      </c>
      <c r="S40" s="8">
        <v>449567815</v>
      </c>
      <c r="T40" s="8" t="b">
        <v>1</v>
      </c>
      <c r="U40" s="11" t="s">
        <v>343</v>
      </c>
      <c r="V40" s="11" t="b">
        <v>1</v>
      </c>
      <c r="W40" s="11" t="b">
        <v>0</v>
      </c>
      <c r="X40" s="11" t="s">
        <v>623</v>
      </c>
      <c r="Y40" s="11" t="s">
        <v>670</v>
      </c>
      <c r="Z40" s="11" t="s">
        <v>605</v>
      </c>
      <c r="AA40" s="11" t="s">
        <v>626</v>
      </c>
      <c r="AB40" s="11" t="s">
        <v>671</v>
      </c>
      <c r="AC40" s="11" t="s">
        <v>610</v>
      </c>
      <c r="AD40" s="11" t="s">
        <v>672</v>
      </c>
      <c r="AE40" s="11" t="s">
        <v>646</v>
      </c>
      <c r="AF40" s="11" t="s">
        <v>603</v>
      </c>
    </row>
    <row r="41" spans="1:32" x14ac:dyDescent="0.35">
      <c r="A41" s="8">
        <v>56</v>
      </c>
      <c r="B41" s="8" t="b">
        <v>1</v>
      </c>
      <c r="C41" s="8" t="b">
        <v>1</v>
      </c>
      <c r="D41" s="8">
        <v>55</v>
      </c>
      <c r="E41" s="8">
        <v>-23</v>
      </c>
      <c r="F41" s="8">
        <v>1</v>
      </c>
      <c r="G41" s="8" t="b">
        <v>0</v>
      </c>
      <c r="H41" s="8">
        <v>32</v>
      </c>
      <c r="I41" s="8"/>
      <c r="J41" s="19">
        <v>32</v>
      </c>
      <c r="K41" s="91"/>
      <c r="L41" s="8" t="s">
        <v>383</v>
      </c>
      <c r="M41" s="12">
        <v>7</v>
      </c>
      <c r="N41" s="17">
        <v>34</v>
      </c>
      <c r="O41" s="17">
        <v>464</v>
      </c>
      <c r="P41" s="12" t="s">
        <v>455</v>
      </c>
      <c r="Q41" s="12" t="s">
        <v>451</v>
      </c>
      <c r="R41" s="12" t="s">
        <v>450</v>
      </c>
      <c r="S41" s="8">
        <v>1863207442</v>
      </c>
      <c r="T41" s="8" t="b">
        <v>1</v>
      </c>
      <c r="U41" s="11" t="s">
        <v>346</v>
      </c>
      <c r="V41" s="11" t="b">
        <v>0</v>
      </c>
      <c r="W41" s="11" t="b">
        <v>0</v>
      </c>
      <c r="X41" s="11" t="s">
        <v>613</v>
      </c>
      <c r="Y41" s="11" t="s">
        <v>614</v>
      </c>
      <c r="Z41" s="11" t="s">
        <v>615</v>
      </c>
      <c r="AA41" s="11" t="s">
        <v>616</v>
      </c>
      <c r="AB41" s="11" t="s">
        <v>617</v>
      </c>
      <c r="AC41" s="11" t="s">
        <v>618</v>
      </c>
      <c r="AD41" s="11" t="s">
        <v>619</v>
      </c>
      <c r="AE41" s="11" t="s">
        <v>620</v>
      </c>
      <c r="AF41" s="11" t="s">
        <v>621</v>
      </c>
    </row>
    <row r="42" spans="1:32" x14ac:dyDescent="0.35">
      <c r="A42" s="8">
        <v>45</v>
      </c>
      <c r="B42" s="8" t="b">
        <v>1</v>
      </c>
      <c r="C42" s="8" t="b">
        <v>0</v>
      </c>
      <c r="D42" s="8">
        <v>33</v>
      </c>
      <c r="E42" s="8">
        <v>0</v>
      </c>
      <c r="F42" s="8">
        <v>1</v>
      </c>
      <c r="G42" s="8" t="b">
        <v>1</v>
      </c>
      <c r="H42" s="8">
        <v>33</v>
      </c>
      <c r="I42" s="8"/>
      <c r="J42" s="19">
        <v>33</v>
      </c>
      <c r="K42" s="91"/>
      <c r="L42" s="8" t="s">
        <v>429</v>
      </c>
      <c r="M42" s="12">
        <v>7</v>
      </c>
      <c r="N42" s="17">
        <v>40</v>
      </c>
      <c r="O42" s="17">
        <v>462</v>
      </c>
      <c r="P42" s="12" t="s">
        <v>455</v>
      </c>
      <c r="Q42" s="12" t="s">
        <v>460</v>
      </c>
      <c r="R42" s="12" t="s">
        <v>450</v>
      </c>
      <c r="S42" s="8">
        <v>600804667</v>
      </c>
      <c r="T42" s="8" t="b">
        <v>1</v>
      </c>
      <c r="U42" s="11" t="s">
        <v>342</v>
      </c>
      <c r="V42" s="11" t="b">
        <v>1</v>
      </c>
      <c r="W42" s="11" t="b">
        <v>0</v>
      </c>
      <c r="X42" s="11" t="s">
        <v>654</v>
      </c>
      <c r="Y42" s="11" t="s">
        <v>640</v>
      </c>
      <c r="Z42" s="11" t="s">
        <v>615</v>
      </c>
      <c r="AA42" s="11" t="s">
        <v>673</v>
      </c>
      <c r="AB42" s="11" t="s">
        <v>674</v>
      </c>
      <c r="AC42" s="11" t="s">
        <v>618</v>
      </c>
      <c r="AD42" s="11" t="s">
        <v>653</v>
      </c>
      <c r="AE42" s="11" t="s">
        <v>612</v>
      </c>
      <c r="AF42" s="11" t="s">
        <v>603</v>
      </c>
    </row>
    <row r="43" spans="1:32" x14ac:dyDescent="0.35">
      <c r="A43" s="8">
        <v>24</v>
      </c>
      <c r="B43" s="8" t="b">
        <v>1</v>
      </c>
      <c r="C43" s="8" t="b">
        <v>0</v>
      </c>
      <c r="D43" s="8">
        <v>100</v>
      </c>
      <c r="E43" s="8">
        <v>-66</v>
      </c>
      <c r="F43" s="8">
        <v>1</v>
      </c>
      <c r="G43" s="8" t="b">
        <v>0</v>
      </c>
      <c r="H43" s="8">
        <v>34</v>
      </c>
      <c r="I43" s="8"/>
      <c r="J43" s="19">
        <v>34</v>
      </c>
      <c r="K43" s="91"/>
      <c r="L43" s="8" t="s">
        <v>390</v>
      </c>
      <c r="M43" s="12">
        <v>7</v>
      </c>
      <c r="N43" s="17">
        <v>42</v>
      </c>
      <c r="O43" s="17">
        <v>461</v>
      </c>
      <c r="P43" s="12" t="s">
        <v>455</v>
      </c>
      <c r="Q43" s="12" t="s">
        <v>451</v>
      </c>
      <c r="R43" s="12" t="s">
        <v>450</v>
      </c>
      <c r="S43" s="8">
        <v>1285433835</v>
      </c>
      <c r="T43" s="8" t="b">
        <v>1</v>
      </c>
      <c r="U43" s="11"/>
      <c r="V43" s="11" t="b">
        <v>0</v>
      </c>
      <c r="W43" s="11" t="b">
        <v>0</v>
      </c>
      <c r="X43" s="11" t="s">
        <v>675</v>
      </c>
      <c r="Y43" s="11" t="s">
        <v>614</v>
      </c>
      <c r="Z43" s="11" t="s">
        <v>615</v>
      </c>
      <c r="AA43" s="11" t="s">
        <v>649</v>
      </c>
      <c r="AB43" s="11" t="s">
        <v>599</v>
      </c>
      <c r="AC43" s="11" t="s">
        <v>641</v>
      </c>
      <c r="AD43" s="11" t="s">
        <v>611</v>
      </c>
      <c r="AE43" s="11" t="s">
        <v>602</v>
      </c>
      <c r="AF43" s="11" t="s">
        <v>603</v>
      </c>
    </row>
    <row r="44" spans="1:32" s="9" customFormat="1" x14ac:dyDescent="0.35">
      <c r="A44" s="8">
        <v>3185</v>
      </c>
      <c r="B44" s="8" t="b">
        <v>1</v>
      </c>
      <c r="C44" s="8" t="b">
        <v>1</v>
      </c>
      <c r="D44" s="8">
        <v>33</v>
      </c>
      <c r="E44" s="8">
        <v>2</v>
      </c>
      <c r="F44" s="8">
        <v>1</v>
      </c>
      <c r="G44" s="8" t="b">
        <v>1</v>
      </c>
      <c r="H44" s="8">
        <v>35</v>
      </c>
      <c r="I44" s="8"/>
      <c r="J44" s="19">
        <v>35</v>
      </c>
      <c r="K44" s="91"/>
      <c r="L44" s="8" t="s">
        <v>452</v>
      </c>
      <c r="M44" s="12">
        <v>7</v>
      </c>
      <c r="N44" s="17">
        <v>34</v>
      </c>
      <c r="O44" s="17">
        <v>458</v>
      </c>
      <c r="P44" s="12" t="s">
        <v>450</v>
      </c>
      <c r="Q44" s="12" t="s">
        <v>451</v>
      </c>
      <c r="R44" s="12" t="s">
        <v>453</v>
      </c>
      <c r="S44" s="8">
        <v>1418533890</v>
      </c>
      <c r="T44" s="8" t="b">
        <v>1</v>
      </c>
      <c r="U44" s="11" t="s">
        <v>338</v>
      </c>
      <c r="V44" s="11" t="b">
        <v>1</v>
      </c>
      <c r="W44" s="11" t="b">
        <v>1</v>
      </c>
      <c r="X44" s="11" t="s">
        <v>613</v>
      </c>
      <c r="Y44" s="11" t="s">
        <v>614</v>
      </c>
      <c r="Z44" s="11" t="s">
        <v>615</v>
      </c>
      <c r="AA44" s="11" t="s">
        <v>616</v>
      </c>
      <c r="AB44" s="11" t="s">
        <v>617</v>
      </c>
      <c r="AC44" s="11" t="s">
        <v>618</v>
      </c>
      <c r="AD44" s="11" t="s">
        <v>619</v>
      </c>
      <c r="AE44" s="11" t="s">
        <v>620</v>
      </c>
      <c r="AF44" s="11" t="s">
        <v>621</v>
      </c>
    </row>
    <row r="45" spans="1:32" s="9" customFormat="1" x14ac:dyDescent="0.35">
      <c r="A45" s="8">
        <v>13</v>
      </c>
      <c r="B45" s="8" t="b">
        <v>1</v>
      </c>
      <c r="C45" s="8" t="b">
        <v>0</v>
      </c>
      <c r="D45" s="8">
        <v>62</v>
      </c>
      <c r="E45" s="8">
        <v>-26</v>
      </c>
      <c r="F45" s="8">
        <v>1</v>
      </c>
      <c r="G45" s="8" t="b">
        <v>0</v>
      </c>
      <c r="H45" s="8">
        <v>36</v>
      </c>
      <c r="I45" s="8"/>
      <c r="J45" s="19">
        <v>36</v>
      </c>
      <c r="K45" s="91"/>
      <c r="L45" s="8" t="s">
        <v>515</v>
      </c>
      <c r="M45" s="12">
        <v>6</v>
      </c>
      <c r="N45" s="17">
        <v>37</v>
      </c>
      <c r="O45" s="17">
        <v>457</v>
      </c>
      <c r="P45" s="12" t="s">
        <v>455</v>
      </c>
      <c r="Q45" s="12" t="s">
        <v>460</v>
      </c>
      <c r="R45" s="12" t="s">
        <v>450</v>
      </c>
      <c r="S45" s="8">
        <v>491906413</v>
      </c>
      <c r="T45" s="8" t="b">
        <v>1</v>
      </c>
      <c r="U45" s="11"/>
      <c r="V45" s="11" t="b">
        <v>0</v>
      </c>
      <c r="W45" s="11" t="b">
        <v>0</v>
      </c>
      <c r="X45" s="11" t="s">
        <v>639</v>
      </c>
      <c r="Y45" s="11" t="s">
        <v>647</v>
      </c>
      <c r="Z45" s="11" t="s">
        <v>658</v>
      </c>
      <c r="AA45" s="11" t="s">
        <v>626</v>
      </c>
      <c r="AB45" s="11" t="s">
        <v>617</v>
      </c>
      <c r="AC45" s="11" t="s">
        <v>618</v>
      </c>
      <c r="AD45" s="11" t="s">
        <v>619</v>
      </c>
      <c r="AE45" s="11" t="s">
        <v>676</v>
      </c>
      <c r="AF45" s="11" t="s">
        <v>603</v>
      </c>
    </row>
    <row r="46" spans="1:32" s="9" customFormat="1" x14ac:dyDescent="0.35">
      <c r="A46" s="8">
        <v>29</v>
      </c>
      <c r="B46" s="8" t="b">
        <v>1</v>
      </c>
      <c r="C46" s="8" t="b">
        <v>0</v>
      </c>
      <c r="D46" s="8">
        <v>16</v>
      </c>
      <c r="E46" s="8">
        <v>21</v>
      </c>
      <c r="F46" s="8">
        <v>1</v>
      </c>
      <c r="G46" s="8" t="b">
        <v>1</v>
      </c>
      <c r="H46" s="8">
        <v>37</v>
      </c>
      <c r="I46" s="8"/>
      <c r="J46" s="19">
        <v>37</v>
      </c>
      <c r="K46" s="91"/>
      <c r="L46" s="8" t="s">
        <v>475</v>
      </c>
      <c r="M46" s="12">
        <v>6</v>
      </c>
      <c r="N46" s="17">
        <v>36</v>
      </c>
      <c r="O46" s="17">
        <v>455</v>
      </c>
      <c r="P46" s="12" t="s">
        <v>455</v>
      </c>
      <c r="Q46" s="12" t="s">
        <v>451</v>
      </c>
      <c r="R46" s="12" t="s">
        <v>450</v>
      </c>
      <c r="S46" s="8">
        <v>295978664</v>
      </c>
      <c r="T46" s="8" t="b">
        <v>1</v>
      </c>
      <c r="U46" s="11" t="s">
        <v>345</v>
      </c>
      <c r="V46" s="11" t="b">
        <v>1</v>
      </c>
      <c r="W46" s="11" t="b">
        <v>0</v>
      </c>
      <c r="X46" s="11" t="s">
        <v>648</v>
      </c>
      <c r="Y46" s="11" t="s">
        <v>647</v>
      </c>
      <c r="Z46" s="11" t="s">
        <v>677</v>
      </c>
      <c r="AA46" s="11" t="s">
        <v>608</v>
      </c>
      <c r="AB46" s="11" t="s">
        <v>617</v>
      </c>
      <c r="AC46" s="11" t="s">
        <v>635</v>
      </c>
      <c r="AD46" s="11" t="s">
        <v>611</v>
      </c>
      <c r="AE46" s="11" t="s">
        <v>656</v>
      </c>
      <c r="AF46" s="11" t="s">
        <v>603</v>
      </c>
    </row>
    <row r="47" spans="1:32" x14ac:dyDescent="0.35">
      <c r="A47" s="8">
        <v>120</v>
      </c>
      <c r="B47" s="8" t="b">
        <v>1</v>
      </c>
      <c r="C47" s="8" t="b">
        <v>0</v>
      </c>
      <c r="D47" s="8">
        <v>62</v>
      </c>
      <c r="E47" s="8">
        <v>-24</v>
      </c>
      <c r="F47" s="8">
        <v>1</v>
      </c>
      <c r="G47" s="8" t="b">
        <v>0</v>
      </c>
      <c r="H47" s="8">
        <v>38</v>
      </c>
      <c r="I47" s="8"/>
      <c r="J47" s="19">
        <v>38</v>
      </c>
      <c r="K47" s="91"/>
      <c r="L47" s="8" t="s">
        <v>519</v>
      </c>
      <c r="M47" s="12">
        <v>5</v>
      </c>
      <c r="N47" s="17">
        <v>32</v>
      </c>
      <c r="O47" s="17">
        <v>454</v>
      </c>
      <c r="P47" s="12" t="s">
        <v>455</v>
      </c>
      <c r="Q47" s="12" t="s">
        <v>451</v>
      </c>
      <c r="R47" s="12" t="s">
        <v>450</v>
      </c>
      <c r="S47" s="8">
        <v>88852794</v>
      </c>
      <c r="T47" s="8" t="b">
        <v>1</v>
      </c>
      <c r="U47" s="11" t="s">
        <v>344</v>
      </c>
      <c r="V47" s="11" t="b">
        <v>0</v>
      </c>
      <c r="W47" s="11" t="b">
        <v>0</v>
      </c>
      <c r="X47" s="11" t="s">
        <v>675</v>
      </c>
      <c r="Y47" s="11" t="s">
        <v>670</v>
      </c>
      <c r="Z47" s="11" t="s">
        <v>615</v>
      </c>
      <c r="AA47" s="11" t="s">
        <v>598</v>
      </c>
      <c r="AB47" s="11" t="s">
        <v>617</v>
      </c>
      <c r="AC47" s="11" t="s">
        <v>600</v>
      </c>
      <c r="AD47" s="11" t="s">
        <v>642</v>
      </c>
      <c r="AE47" s="11" t="s">
        <v>656</v>
      </c>
      <c r="AF47" s="11" t="s">
        <v>603</v>
      </c>
    </row>
    <row r="48" spans="1:32" x14ac:dyDescent="0.35">
      <c r="A48" s="8">
        <v>16</v>
      </c>
      <c r="B48" s="8" t="b">
        <v>1</v>
      </c>
      <c r="C48" s="8" t="b">
        <v>0</v>
      </c>
      <c r="D48" s="8">
        <v>72</v>
      </c>
      <c r="E48" s="8">
        <v>-34</v>
      </c>
      <c r="F48" s="8">
        <v>2</v>
      </c>
      <c r="G48" s="8" t="b">
        <v>0</v>
      </c>
      <c r="H48" s="8">
        <v>39</v>
      </c>
      <c r="I48" s="8"/>
      <c r="J48" s="19">
        <v>38</v>
      </c>
      <c r="K48" s="91"/>
      <c r="L48" s="8" t="s">
        <v>424</v>
      </c>
      <c r="M48" s="12">
        <v>7</v>
      </c>
      <c r="N48" s="17">
        <v>34</v>
      </c>
      <c r="O48" s="17">
        <v>454</v>
      </c>
      <c r="P48" s="12" t="s">
        <v>455</v>
      </c>
      <c r="Q48" s="12" t="s">
        <v>460</v>
      </c>
      <c r="R48" s="12" t="s">
        <v>453</v>
      </c>
      <c r="S48" s="8">
        <v>1718885332</v>
      </c>
      <c r="T48" s="8" t="b">
        <v>1</v>
      </c>
      <c r="U48" s="11"/>
      <c r="V48" s="11" t="b">
        <v>0</v>
      </c>
      <c r="W48" s="11" t="b">
        <v>0</v>
      </c>
      <c r="X48" s="11" t="s">
        <v>613</v>
      </c>
      <c r="Y48" s="11" t="s">
        <v>614</v>
      </c>
      <c r="Z48" s="11" t="s">
        <v>615</v>
      </c>
      <c r="AA48" s="11" t="s">
        <v>616</v>
      </c>
      <c r="AB48" s="11" t="s">
        <v>617</v>
      </c>
      <c r="AC48" s="11" t="s">
        <v>618</v>
      </c>
      <c r="AD48" s="11" t="s">
        <v>619</v>
      </c>
      <c r="AE48" s="11" t="s">
        <v>620</v>
      </c>
      <c r="AF48" s="11" t="s">
        <v>621</v>
      </c>
    </row>
    <row r="49" spans="1:32" x14ac:dyDescent="0.35">
      <c r="A49" s="8">
        <v>96</v>
      </c>
      <c r="B49" s="8" t="b">
        <v>1</v>
      </c>
      <c r="C49" s="8" t="b">
        <v>0</v>
      </c>
      <c r="D49" s="8">
        <v>23</v>
      </c>
      <c r="E49" s="8">
        <v>17</v>
      </c>
      <c r="F49" s="8">
        <v>1</v>
      </c>
      <c r="G49" s="8" t="b">
        <v>1</v>
      </c>
      <c r="H49" s="8">
        <v>40</v>
      </c>
      <c r="I49" s="8"/>
      <c r="J49" s="19">
        <v>40</v>
      </c>
      <c r="K49" s="91"/>
      <c r="L49" s="8" t="s">
        <v>427</v>
      </c>
      <c r="M49" s="12">
        <v>7</v>
      </c>
      <c r="N49" s="17">
        <v>34</v>
      </c>
      <c r="O49" s="17">
        <v>450</v>
      </c>
      <c r="P49" s="12" t="s">
        <v>450</v>
      </c>
      <c r="Q49" s="12" t="s">
        <v>460</v>
      </c>
      <c r="R49" s="12" t="s">
        <v>450</v>
      </c>
      <c r="S49" s="8">
        <v>167219226</v>
      </c>
      <c r="T49" s="8" t="b">
        <v>1</v>
      </c>
      <c r="U49" s="11" t="s">
        <v>341</v>
      </c>
      <c r="V49" s="11" t="b">
        <v>1</v>
      </c>
      <c r="W49" s="11" t="b">
        <v>1</v>
      </c>
      <c r="X49" s="11" t="s">
        <v>613</v>
      </c>
      <c r="Y49" s="11" t="s">
        <v>614</v>
      </c>
      <c r="Z49" s="11" t="s">
        <v>615</v>
      </c>
      <c r="AA49" s="11" t="s">
        <v>616</v>
      </c>
      <c r="AB49" s="11" t="s">
        <v>617</v>
      </c>
      <c r="AC49" s="11" t="s">
        <v>618</v>
      </c>
      <c r="AD49" s="11" t="s">
        <v>619</v>
      </c>
      <c r="AE49" s="11" t="s">
        <v>620</v>
      </c>
      <c r="AF49" s="11" t="s">
        <v>621</v>
      </c>
    </row>
    <row r="50" spans="1:32" x14ac:dyDescent="0.35">
      <c r="A50" s="8">
        <v>144</v>
      </c>
      <c r="B50" s="8" t="b">
        <v>1</v>
      </c>
      <c r="C50" s="8" t="b">
        <v>0</v>
      </c>
      <c r="D50" s="8">
        <v>10</v>
      </c>
      <c r="E50" s="8">
        <v>30</v>
      </c>
      <c r="F50" s="8">
        <v>2</v>
      </c>
      <c r="G50" s="8" t="b">
        <v>1</v>
      </c>
      <c r="H50" s="8">
        <v>41</v>
      </c>
      <c r="I50" s="8"/>
      <c r="J50" s="19">
        <v>40</v>
      </c>
      <c r="K50" s="91"/>
      <c r="L50" s="8" t="s">
        <v>463</v>
      </c>
      <c r="M50" s="12">
        <v>7</v>
      </c>
      <c r="N50" s="17">
        <v>34</v>
      </c>
      <c r="O50" s="17">
        <v>450</v>
      </c>
      <c r="P50" s="12" t="s">
        <v>455</v>
      </c>
      <c r="Q50" s="12" t="s">
        <v>451</v>
      </c>
      <c r="R50" s="12" t="s">
        <v>450</v>
      </c>
      <c r="S50" s="8">
        <v>1299566858</v>
      </c>
      <c r="T50" s="8" t="b">
        <v>1</v>
      </c>
      <c r="U50" s="11" t="s">
        <v>346</v>
      </c>
      <c r="V50" s="11" t="b">
        <v>0</v>
      </c>
      <c r="W50" s="11" t="b">
        <v>0</v>
      </c>
      <c r="X50" s="11" t="s">
        <v>613</v>
      </c>
      <c r="Y50" s="11" t="s">
        <v>614</v>
      </c>
      <c r="Z50" s="11" t="s">
        <v>615</v>
      </c>
      <c r="AA50" s="11" t="s">
        <v>616</v>
      </c>
      <c r="AB50" s="11" t="s">
        <v>617</v>
      </c>
      <c r="AC50" s="11" t="s">
        <v>618</v>
      </c>
      <c r="AD50" s="11" t="s">
        <v>619</v>
      </c>
      <c r="AE50" s="11" t="s">
        <v>620</v>
      </c>
      <c r="AF50" s="11" t="s">
        <v>621</v>
      </c>
    </row>
    <row r="51" spans="1:32" x14ac:dyDescent="0.35">
      <c r="A51" s="8">
        <v>192</v>
      </c>
      <c r="B51" s="8" t="b">
        <v>1</v>
      </c>
      <c r="C51" s="8" t="b">
        <v>0</v>
      </c>
      <c r="D51" s="8">
        <v>23</v>
      </c>
      <c r="E51" s="8">
        <v>19</v>
      </c>
      <c r="F51" s="8">
        <v>1</v>
      </c>
      <c r="G51" s="8" t="b">
        <v>0</v>
      </c>
      <c r="H51" s="8">
        <v>42</v>
      </c>
      <c r="I51" s="8"/>
      <c r="J51" s="19">
        <v>42</v>
      </c>
      <c r="K51" s="91"/>
      <c r="L51" s="8" t="s">
        <v>477</v>
      </c>
      <c r="M51" s="12">
        <v>7</v>
      </c>
      <c r="N51" s="17">
        <v>34</v>
      </c>
      <c r="O51" s="17">
        <v>446</v>
      </c>
      <c r="P51" s="12" t="s">
        <v>450</v>
      </c>
      <c r="Q51" s="12" t="s">
        <v>451</v>
      </c>
      <c r="R51" s="12" t="s">
        <v>453</v>
      </c>
      <c r="S51" s="8">
        <v>43627031</v>
      </c>
      <c r="T51" s="8" t="b">
        <v>1</v>
      </c>
      <c r="U51" s="11" t="s">
        <v>343</v>
      </c>
      <c r="V51" s="11" t="b">
        <v>1</v>
      </c>
      <c r="W51" s="11" t="b">
        <v>0</v>
      </c>
      <c r="X51" s="11" t="s">
        <v>613</v>
      </c>
      <c r="Y51" s="11" t="s">
        <v>614</v>
      </c>
      <c r="Z51" s="11" t="s">
        <v>615</v>
      </c>
      <c r="AA51" s="11" t="s">
        <v>616</v>
      </c>
      <c r="AB51" s="11" t="s">
        <v>617</v>
      </c>
      <c r="AC51" s="11" t="s">
        <v>618</v>
      </c>
      <c r="AD51" s="11" t="s">
        <v>619</v>
      </c>
      <c r="AE51" s="11" t="s">
        <v>620</v>
      </c>
      <c r="AF51" s="11" t="s">
        <v>621</v>
      </c>
    </row>
    <row r="52" spans="1:32" x14ac:dyDescent="0.35">
      <c r="A52" s="8">
        <v>89</v>
      </c>
      <c r="B52" s="8" t="b">
        <v>1</v>
      </c>
      <c r="C52" s="8" t="b">
        <v>0</v>
      </c>
      <c r="D52" s="8">
        <v>117</v>
      </c>
      <c r="E52" s="8">
        <v>-74</v>
      </c>
      <c r="F52" s="8">
        <v>1</v>
      </c>
      <c r="G52" s="8" t="b">
        <v>1</v>
      </c>
      <c r="H52" s="8">
        <v>43</v>
      </c>
      <c r="I52" s="8"/>
      <c r="J52" s="19">
        <v>43</v>
      </c>
      <c r="K52" s="91"/>
      <c r="L52" s="8" t="s">
        <v>540</v>
      </c>
      <c r="M52" s="12">
        <v>7</v>
      </c>
      <c r="N52" s="17">
        <v>42</v>
      </c>
      <c r="O52" s="17">
        <v>442</v>
      </c>
      <c r="P52" s="12" t="s">
        <v>450</v>
      </c>
      <c r="Q52" s="12" t="s">
        <v>451</v>
      </c>
      <c r="R52" s="12" t="s">
        <v>450</v>
      </c>
      <c r="S52" s="8">
        <v>1653299592</v>
      </c>
      <c r="T52" s="8" t="b">
        <v>1</v>
      </c>
      <c r="U52" s="11" t="s">
        <v>350</v>
      </c>
      <c r="V52" s="11" t="b">
        <v>1</v>
      </c>
      <c r="W52" s="11" t="b">
        <v>1</v>
      </c>
      <c r="X52" s="11" t="s">
        <v>675</v>
      </c>
      <c r="Y52" s="11" t="s">
        <v>640</v>
      </c>
      <c r="Z52" s="11" t="s">
        <v>607</v>
      </c>
      <c r="AA52" s="11" t="s">
        <v>643</v>
      </c>
      <c r="AB52" s="11" t="s">
        <v>599</v>
      </c>
      <c r="AC52" s="11" t="s">
        <v>641</v>
      </c>
      <c r="AD52" s="11" t="s">
        <v>619</v>
      </c>
      <c r="AE52" s="11" t="s">
        <v>602</v>
      </c>
      <c r="AF52" s="11" t="s">
        <v>603</v>
      </c>
    </row>
    <row r="53" spans="1:32" x14ac:dyDescent="0.35">
      <c r="A53" s="8">
        <v>82</v>
      </c>
      <c r="B53" s="8" t="b">
        <v>1</v>
      </c>
      <c r="C53" s="8" t="b">
        <v>0</v>
      </c>
      <c r="D53" s="8">
        <v>2</v>
      </c>
      <c r="E53" s="8">
        <v>41</v>
      </c>
      <c r="F53" s="8">
        <v>2</v>
      </c>
      <c r="G53" s="8" t="b">
        <v>1</v>
      </c>
      <c r="H53" s="8">
        <v>44</v>
      </c>
      <c r="I53" s="8"/>
      <c r="J53" s="19">
        <v>43</v>
      </c>
      <c r="K53" s="91"/>
      <c r="L53" s="8" t="s">
        <v>454</v>
      </c>
      <c r="M53" s="12">
        <v>7</v>
      </c>
      <c r="N53" s="17">
        <v>34</v>
      </c>
      <c r="O53" s="17">
        <v>442</v>
      </c>
      <c r="P53" s="12" t="s">
        <v>455</v>
      </c>
      <c r="Q53" s="12" t="s">
        <v>451</v>
      </c>
      <c r="R53" s="12" t="s">
        <v>456</v>
      </c>
      <c r="S53" s="8">
        <v>355447870</v>
      </c>
      <c r="T53" s="8" t="b">
        <v>1</v>
      </c>
      <c r="U53" s="11" t="s">
        <v>345</v>
      </c>
      <c r="V53" s="11" t="b">
        <v>0</v>
      </c>
      <c r="W53" s="11" t="b">
        <v>0</v>
      </c>
      <c r="X53" s="11" t="s">
        <v>613</v>
      </c>
      <c r="Y53" s="11" t="s">
        <v>614</v>
      </c>
      <c r="Z53" s="11" t="s">
        <v>615</v>
      </c>
      <c r="AA53" s="11" t="s">
        <v>616</v>
      </c>
      <c r="AB53" s="11" t="s">
        <v>617</v>
      </c>
      <c r="AC53" s="11" t="s">
        <v>618</v>
      </c>
      <c r="AD53" s="11" t="s">
        <v>619</v>
      </c>
      <c r="AE53" s="11" t="s">
        <v>620</v>
      </c>
      <c r="AF53" s="11" t="s">
        <v>621</v>
      </c>
    </row>
    <row r="54" spans="1:32" x14ac:dyDescent="0.35">
      <c r="A54" s="8">
        <v>113</v>
      </c>
      <c r="B54" s="8" t="b">
        <v>1</v>
      </c>
      <c r="C54" s="8" t="b">
        <v>0</v>
      </c>
      <c r="D54" s="8">
        <v>80</v>
      </c>
      <c r="E54" s="8">
        <v>-37</v>
      </c>
      <c r="F54" s="8">
        <v>3</v>
      </c>
      <c r="G54" s="8" t="b">
        <v>1</v>
      </c>
      <c r="H54" s="8">
        <v>45</v>
      </c>
      <c r="I54" s="8"/>
      <c r="J54" s="19">
        <v>43</v>
      </c>
      <c r="K54" s="91"/>
      <c r="L54" s="8" t="s">
        <v>526</v>
      </c>
      <c r="M54" s="12">
        <v>5</v>
      </c>
      <c r="N54" s="17">
        <v>30</v>
      </c>
      <c r="O54" s="17">
        <v>442</v>
      </c>
      <c r="P54" s="12" t="s">
        <v>455</v>
      </c>
      <c r="Q54" s="12" t="s">
        <v>451</v>
      </c>
      <c r="R54" s="12" t="s">
        <v>450</v>
      </c>
      <c r="S54" s="8">
        <v>2023247277</v>
      </c>
      <c r="T54" s="8" t="b">
        <v>1</v>
      </c>
      <c r="U54" s="11" t="s">
        <v>342</v>
      </c>
      <c r="V54" s="11" t="b">
        <v>1</v>
      </c>
      <c r="W54" s="11" t="b">
        <v>0</v>
      </c>
      <c r="X54" s="11" t="s">
        <v>675</v>
      </c>
      <c r="Y54" s="11" t="s">
        <v>665</v>
      </c>
      <c r="Z54" s="11" t="s">
        <v>678</v>
      </c>
      <c r="AA54" s="11" t="s">
        <v>598</v>
      </c>
      <c r="AB54" s="11" t="s">
        <v>679</v>
      </c>
      <c r="AC54" s="11" t="s">
        <v>600</v>
      </c>
      <c r="AD54" s="11" t="s">
        <v>628</v>
      </c>
      <c r="AE54" s="11" t="s">
        <v>629</v>
      </c>
      <c r="AF54" s="11" t="s">
        <v>603</v>
      </c>
    </row>
    <row r="55" spans="1:32" x14ac:dyDescent="0.35">
      <c r="A55" s="8">
        <v>174</v>
      </c>
      <c r="B55" s="8" t="b">
        <v>1</v>
      </c>
      <c r="C55" s="8" t="b">
        <v>0</v>
      </c>
      <c r="D55" s="8">
        <v>80</v>
      </c>
      <c r="E55" s="8">
        <v>-34</v>
      </c>
      <c r="F55" s="8">
        <v>1</v>
      </c>
      <c r="G55" s="8" t="b">
        <v>0</v>
      </c>
      <c r="H55" s="8">
        <v>46</v>
      </c>
      <c r="I55" s="8"/>
      <c r="J55" s="19">
        <v>46</v>
      </c>
      <c r="K55" s="91"/>
      <c r="L55" s="8" t="s">
        <v>520</v>
      </c>
      <c r="M55" s="12">
        <v>6</v>
      </c>
      <c r="N55" s="17">
        <v>32</v>
      </c>
      <c r="O55" s="17">
        <v>441</v>
      </c>
      <c r="P55" s="12" t="s">
        <v>455</v>
      </c>
      <c r="Q55" s="12" t="s">
        <v>451</v>
      </c>
      <c r="R55" s="12" t="s">
        <v>456</v>
      </c>
      <c r="S55" s="8">
        <v>1097855986</v>
      </c>
      <c r="T55" s="8" t="b">
        <v>1</v>
      </c>
      <c r="U55" s="11" t="s">
        <v>345</v>
      </c>
      <c r="V55" s="11" t="b">
        <v>0</v>
      </c>
      <c r="W55" s="11" t="b">
        <v>0</v>
      </c>
      <c r="X55" s="11" t="s">
        <v>680</v>
      </c>
      <c r="Y55" s="11" t="s">
        <v>622</v>
      </c>
      <c r="Z55" s="11" t="s">
        <v>607</v>
      </c>
      <c r="AA55" s="11" t="s">
        <v>681</v>
      </c>
      <c r="AB55" s="11" t="s">
        <v>682</v>
      </c>
      <c r="AC55" s="11" t="s">
        <v>618</v>
      </c>
      <c r="AD55" s="11" t="s">
        <v>628</v>
      </c>
      <c r="AE55" s="11" t="s">
        <v>629</v>
      </c>
      <c r="AF55" s="11" t="s">
        <v>603</v>
      </c>
    </row>
    <row r="56" spans="1:32" x14ac:dyDescent="0.35">
      <c r="A56" s="8">
        <v>3214</v>
      </c>
      <c r="B56" s="8" t="b">
        <v>1</v>
      </c>
      <c r="C56" s="8" t="b">
        <v>0</v>
      </c>
      <c r="D56" s="8">
        <v>10</v>
      </c>
      <c r="E56" s="8">
        <v>37</v>
      </c>
      <c r="F56" s="8">
        <v>1</v>
      </c>
      <c r="G56" s="8" t="b">
        <v>1</v>
      </c>
      <c r="H56" s="8">
        <v>47</v>
      </c>
      <c r="I56" s="8"/>
      <c r="J56" s="19">
        <v>47</v>
      </c>
      <c r="K56" s="91"/>
      <c r="L56" s="8" t="s">
        <v>683</v>
      </c>
      <c r="M56" s="12">
        <v>7</v>
      </c>
      <c r="N56" s="17">
        <v>34</v>
      </c>
      <c r="O56" s="17">
        <v>438</v>
      </c>
      <c r="P56" s="12" t="s">
        <v>455</v>
      </c>
      <c r="Q56" s="12" t="s">
        <v>460</v>
      </c>
      <c r="R56" s="12" t="s">
        <v>453</v>
      </c>
      <c r="S56" s="8">
        <v>9469780</v>
      </c>
      <c r="T56" s="8" t="b">
        <v>1</v>
      </c>
      <c r="U56" s="11" t="s">
        <v>347</v>
      </c>
      <c r="V56" s="11" t="b">
        <v>1</v>
      </c>
      <c r="W56" s="11" t="b">
        <v>0</v>
      </c>
      <c r="X56" s="11" t="s">
        <v>613</v>
      </c>
      <c r="Y56" s="11" t="s">
        <v>614</v>
      </c>
      <c r="Z56" s="11" t="s">
        <v>615</v>
      </c>
      <c r="AA56" s="11" t="s">
        <v>616</v>
      </c>
      <c r="AB56" s="11" t="s">
        <v>617</v>
      </c>
      <c r="AC56" s="11" t="s">
        <v>618</v>
      </c>
      <c r="AD56" s="11" t="s">
        <v>619</v>
      </c>
      <c r="AE56" s="11" t="s">
        <v>620</v>
      </c>
      <c r="AF56" s="11" t="s">
        <v>621</v>
      </c>
    </row>
    <row r="57" spans="1:32" x14ac:dyDescent="0.35">
      <c r="A57" s="8">
        <v>18</v>
      </c>
      <c r="B57" s="8" t="b">
        <v>1</v>
      </c>
      <c r="C57" s="8" t="b">
        <v>0</v>
      </c>
      <c r="D57" s="8">
        <v>117</v>
      </c>
      <c r="E57" s="8">
        <v>-69</v>
      </c>
      <c r="F57" s="8">
        <v>1</v>
      </c>
      <c r="G57" s="8" t="b">
        <v>0</v>
      </c>
      <c r="H57" s="8">
        <v>48</v>
      </c>
      <c r="I57" s="8"/>
      <c r="J57" s="19">
        <v>48</v>
      </c>
      <c r="K57" s="91"/>
      <c r="L57" s="8" t="s">
        <v>554</v>
      </c>
      <c r="M57" s="12">
        <v>6</v>
      </c>
      <c r="N57" s="17">
        <v>31</v>
      </c>
      <c r="O57" s="17">
        <v>437</v>
      </c>
      <c r="P57" s="12" t="s">
        <v>455</v>
      </c>
      <c r="Q57" s="12" t="s">
        <v>460</v>
      </c>
      <c r="R57" s="12" t="s">
        <v>450</v>
      </c>
      <c r="S57" s="8">
        <v>319546226</v>
      </c>
      <c r="T57" s="8" t="b">
        <v>1</v>
      </c>
      <c r="U57" s="11" t="s">
        <v>348</v>
      </c>
      <c r="V57" s="11" t="b">
        <v>1</v>
      </c>
      <c r="W57" s="11" t="b">
        <v>1</v>
      </c>
      <c r="X57" s="11" t="s">
        <v>595</v>
      </c>
      <c r="Y57" s="11" t="s">
        <v>684</v>
      </c>
      <c r="Z57" s="11" t="s">
        <v>658</v>
      </c>
      <c r="AA57" s="11" t="s">
        <v>643</v>
      </c>
      <c r="AB57" s="11" t="s">
        <v>638</v>
      </c>
      <c r="AC57" s="11" t="s">
        <v>650</v>
      </c>
      <c r="AD57" s="11" t="s">
        <v>685</v>
      </c>
      <c r="AE57" s="11" t="s">
        <v>676</v>
      </c>
      <c r="AF57" s="11" t="s">
        <v>603</v>
      </c>
    </row>
    <row r="58" spans="1:32" s="9" customFormat="1" x14ac:dyDescent="0.35">
      <c r="A58" s="8">
        <v>3207</v>
      </c>
      <c r="B58" s="8" t="b">
        <v>1</v>
      </c>
      <c r="C58" s="8" t="b">
        <v>0</v>
      </c>
      <c r="D58" s="8">
        <v>43</v>
      </c>
      <c r="E58" s="8">
        <v>6</v>
      </c>
      <c r="F58" s="8">
        <v>1</v>
      </c>
      <c r="G58" s="8" t="b">
        <v>1</v>
      </c>
      <c r="H58" s="8">
        <v>49</v>
      </c>
      <c r="I58" s="8"/>
      <c r="J58" s="19">
        <v>49</v>
      </c>
      <c r="K58" s="91"/>
      <c r="L58" s="8" t="s">
        <v>428</v>
      </c>
      <c r="M58" s="12">
        <v>7</v>
      </c>
      <c r="N58" s="17">
        <v>34</v>
      </c>
      <c r="O58" s="17">
        <v>436</v>
      </c>
      <c r="P58" s="12" t="s">
        <v>455</v>
      </c>
      <c r="Q58" s="12" t="s">
        <v>451</v>
      </c>
      <c r="R58" s="12" t="s">
        <v>450</v>
      </c>
      <c r="S58" s="8">
        <v>1095346779</v>
      </c>
      <c r="T58" s="8" t="b">
        <v>1</v>
      </c>
      <c r="U58" s="11" t="s">
        <v>343</v>
      </c>
      <c r="V58" s="11" t="b">
        <v>1</v>
      </c>
      <c r="W58" s="11" t="b">
        <v>0</v>
      </c>
      <c r="X58" s="11" t="s">
        <v>613</v>
      </c>
      <c r="Y58" s="11" t="s">
        <v>614</v>
      </c>
      <c r="Z58" s="11" t="s">
        <v>615</v>
      </c>
      <c r="AA58" s="11" t="s">
        <v>616</v>
      </c>
      <c r="AB58" s="11" t="s">
        <v>617</v>
      </c>
      <c r="AC58" s="11" t="s">
        <v>618</v>
      </c>
      <c r="AD58" s="11" t="s">
        <v>619</v>
      </c>
      <c r="AE58" s="11" t="s">
        <v>620</v>
      </c>
      <c r="AF58" s="11" t="s">
        <v>621</v>
      </c>
    </row>
    <row r="59" spans="1:32" x14ac:dyDescent="0.35">
      <c r="A59" s="8">
        <v>228</v>
      </c>
      <c r="B59" s="8" t="b">
        <v>1</v>
      </c>
      <c r="C59" s="8" t="b">
        <v>0</v>
      </c>
      <c r="D59" s="8">
        <v>23</v>
      </c>
      <c r="E59" s="8">
        <v>26</v>
      </c>
      <c r="F59" s="8">
        <v>2</v>
      </c>
      <c r="G59" s="8" t="b">
        <v>1</v>
      </c>
      <c r="H59" s="8">
        <v>50</v>
      </c>
      <c r="I59" s="8"/>
      <c r="J59" s="19">
        <v>49</v>
      </c>
      <c r="K59" s="91"/>
      <c r="L59" s="8" t="s">
        <v>469</v>
      </c>
      <c r="M59" s="12">
        <v>7</v>
      </c>
      <c r="N59" s="17">
        <v>34</v>
      </c>
      <c r="O59" s="17">
        <v>436</v>
      </c>
      <c r="P59" s="12"/>
      <c r="Q59" s="12"/>
      <c r="R59" s="12"/>
      <c r="S59" s="8">
        <v>2057317076</v>
      </c>
      <c r="T59" s="8" t="b">
        <v>1</v>
      </c>
      <c r="U59" s="11"/>
      <c r="V59" s="11" t="b">
        <v>0</v>
      </c>
      <c r="W59" s="11" t="b">
        <v>0</v>
      </c>
      <c r="X59" s="11" t="s">
        <v>613</v>
      </c>
      <c r="Y59" s="11" t="s">
        <v>614</v>
      </c>
      <c r="Z59" s="11" t="s">
        <v>615</v>
      </c>
      <c r="AA59" s="11" t="s">
        <v>616</v>
      </c>
      <c r="AB59" s="11" t="s">
        <v>617</v>
      </c>
      <c r="AC59" s="11" t="s">
        <v>618</v>
      </c>
      <c r="AD59" s="11" t="s">
        <v>619</v>
      </c>
      <c r="AE59" s="11" t="s">
        <v>620</v>
      </c>
      <c r="AF59" s="11" t="s">
        <v>621</v>
      </c>
    </row>
    <row r="60" spans="1:32" s="9" customFormat="1" x14ac:dyDescent="0.35">
      <c r="A60" s="8">
        <v>147</v>
      </c>
      <c r="B60" s="8" t="b">
        <v>1</v>
      </c>
      <c r="C60" s="8" t="b">
        <v>0</v>
      </c>
      <c r="D60" s="8">
        <v>23</v>
      </c>
      <c r="E60" s="8">
        <v>28</v>
      </c>
      <c r="F60" s="8">
        <v>1</v>
      </c>
      <c r="G60" s="8" t="b">
        <v>0</v>
      </c>
      <c r="H60" s="8">
        <v>51</v>
      </c>
      <c r="I60" s="8"/>
      <c r="J60" s="19">
        <v>51</v>
      </c>
      <c r="K60" s="91"/>
      <c r="L60" s="8" t="s">
        <v>478</v>
      </c>
      <c r="M60" s="12">
        <v>6</v>
      </c>
      <c r="N60" s="17">
        <v>38</v>
      </c>
      <c r="O60" s="17">
        <v>433</v>
      </c>
      <c r="P60" s="12" t="s">
        <v>455</v>
      </c>
      <c r="Q60" s="12" t="s">
        <v>451</v>
      </c>
      <c r="R60" s="12" t="s">
        <v>456</v>
      </c>
      <c r="S60" s="8">
        <v>1630176390</v>
      </c>
      <c r="T60" s="8" t="b">
        <v>1</v>
      </c>
      <c r="U60" s="11" t="s">
        <v>337</v>
      </c>
      <c r="V60" s="11" t="b">
        <v>0</v>
      </c>
      <c r="W60" s="11" t="b">
        <v>0</v>
      </c>
      <c r="X60" s="11" t="s">
        <v>613</v>
      </c>
      <c r="Y60" s="11" t="s">
        <v>647</v>
      </c>
      <c r="Z60" s="11" t="s">
        <v>607</v>
      </c>
      <c r="AA60" s="11" t="s">
        <v>598</v>
      </c>
      <c r="AB60" s="11" t="s">
        <v>606</v>
      </c>
      <c r="AC60" s="11" t="s">
        <v>618</v>
      </c>
      <c r="AD60" s="11" t="s">
        <v>663</v>
      </c>
      <c r="AE60" s="11" t="s">
        <v>612</v>
      </c>
      <c r="AF60" s="11" t="s">
        <v>686</v>
      </c>
    </row>
    <row r="61" spans="1:32" x14ac:dyDescent="0.35">
      <c r="A61" s="8">
        <v>295</v>
      </c>
      <c r="B61" s="8" t="b">
        <v>1</v>
      </c>
      <c r="C61" s="8" t="b">
        <v>0</v>
      </c>
      <c r="D61" s="8">
        <v>2</v>
      </c>
      <c r="E61" s="8">
        <v>50</v>
      </c>
      <c r="F61" s="8">
        <v>1</v>
      </c>
      <c r="G61" s="8" t="b">
        <v>1</v>
      </c>
      <c r="H61" s="8">
        <v>52</v>
      </c>
      <c r="I61" s="8"/>
      <c r="J61" s="19">
        <v>52</v>
      </c>
      <c r="K61" s="91"/>
      <c r="L61" s="8" t="s">
        <v>458</v>
      </c>
      <c r="M61" s="12">
        <v>6</v>
      </c>
      <c r="N61" s="17">
        <v>18</v>
      </c>
      <c r="O61" s="17">
        <v>432</v>
      </c>
      <c r="P61" s="12" t="s">
        <v>455</v>
      </c>
      <c r="Q61" s="12" t="s">
        <v>451</v>
      </c>
      <c r="R61" s="12" t="s">
        <v>456</v>
      </c>
      <c r="S61" s="8">
        <v>1837107945</v>
      </c>
      <c r="T61" s="8" t="b">
        <v>0</v>
      </c>
      <c r="U61" s="11" t="s">
        <v>349</v>
      </c>
      <c r="V61" s="11" t="b">
        <v>0</v>
      </c>
      <c r="W61" s="11" t="b">
        <v>0</v>
      </c>
      <c r="X61" s="11" t="s">
        <v>613</v>
      </c>
      <c r="Y61" s="11" t="s">
        <v>614</v>
      </c>
      <c r="Z61" s="11" t="s">
        <v>615</v>
      </c>
      <c r="AA61" s="11" t="s">
        <v>616</v>
      </c>
      <c r="AB61" s="11" t="s">
        <v>660</v>
      </c>
      <c r="AC61" s="11" t="s">
        <v>661</v>
      </c>
      <c r="AD61" s="11" t="s">
        <v>619</v>
      </c>
      <c r="AE61" s="11" t="s">
        <v>620</v>
      </c>
      <c r="AF61" s="11" t="s">
        <v>621</v>
      </c>
    </row>
    <row r="62" spans="1:32" x14ac:dyDescent="0.35">
      <c r="A62" s="8">
        <v>41</v>
      </c>
      <c r="B62" s="8" t="b">
        <v>1</v>
      </c>
      <c r="C62" s="8" t="b">
        <v>0</v>
      </c>
      <c r="D62" s="8">
        <v>80</v>
      </c>
      <c r="E62" s="8">
        <v>-27</v>
      </c>
      <c r="F62" s="8">
        <v>1</v>
      </c>
      <c r="G62" s="8" t="b">
        <v>0</v>
      </c>
      <c r="H62" s="8">
        <v>53</v>
      </c>
      <c r="I62" s="8"/>
      <c r="J62" s="19">
        <v>53</v>
      </c>
      <c r="K62" s="91"/>
      <c r="L62" s="8" t="s">
        <v>431</v>
      </c>
      <c r="M62" s="12">
        <v>7</v>
      </c>
      <c r="N62" s="17">
        <v>34</v>
      </c>
      <c r="O62" s="17">
        <v>428</v>
      </c>
      <c r="P62" s="12" t="s">
        <v>450</v>
      </c>
      <c r="Q62" s="12" t="s">
        <v>451</v>
      </c>
      <c r="R62" s="12" t="s">
        <v>456</v>
      </c>
      <c r="S62" s="8">
        <v>1843752128</v>
      </c>
      <c r="T62" s="8" t="b">
        <v>1</v>
      </c>
      <c r="U62" s="11" t="s">
        <v>347</v>
      </c>
      <c r="V62" s="11" t="b">
        <v>1</v>
      </c>
      <c r="W62" s="11" t="b">
        <v>0</v>
      </c>
      <c r="X62" s="11" t="s">
        <v>613</v>
      </c>
      <c r="Y62" s="11" t="s">
        <v>614</v>
      </c>
      <c r="Z62" s="11" t="s">
        <v>615</v>
      </c>
      <c r="AA62" s="11" t="s">
        <v>616</v>
      </c>
      <c r="AB62" s="11" t="s">
        <v>617</v>
      </c>
      <c r="AC62" s="11" t="s">
        <v>618</v>
      </c>
      <c r="AD62" s="11" t="s">
        <v>619</v>
      </c>
      <c r="AE62" s="11" t="s">
        <v>620</v>
      </c>
      <c r="AF62" s="11" t="s">
        <v>621</v>
      </c>
    </row>
    <row r="63" spans="1:32" x14ac:dyDescent="0.35">
      <c r="A63" s="8">
        <v>3188</v>
      </c>
      <c r="B63" s="8" t="b">
        <v>1</v>
      </c>
      <c r="C63" s="8" t="b">
        <v>0</v>
      </c>
      <c r="D63" s="8">
        <v>7</v>
      </c>
      <c r="E63" s="8">
        <v>46</v>
      </c>
      <c r="F63" s="8">
        <v>2</v>
      </c>
      <c r="G63" s="8" t="b">
        <v>0</v>
      </c>
      <c r="H63" s="8">
        <v>54</v>
      </c>
      <c r="I63" s="8"/>
      <c r="J63" s="19">
        <v>53</v>
      </c>
      <c r="K63" s="91"/>
      <c r="L63" s="8" t="s">
        <v>687</v>
      </c>
      <c r="M63" s="12">
        <v>7</v>
      </c>
      <c r="N63" s="17">
        <v>34</v>
      </c>
      <c r="O63" s="17">
        <v>428</v>
      </c>
      <c r="P63" s="12" t="s">
        <v>450</v>
      </c>
      <c r="Q63" s="12" t="s">
        <v>451</v>
      </c>
      <c r="R63" s="12" t="s">
        <v>456</v>
      </c>
      <c r="S63" s="8">
        <v>537740980</v>
      </c>
      <c r="T63" s="8" t="b">
        <v>1</v>
      </c>
      <c r="U63" s="11" t="s">
        <v>340</v>
      </c>
      <c r="V63" s="11" t="b">
        <v>1</v>
      </c>
      <c r="W63" s="11" t="b">
        <v>1</v>
      </c>
      <c r="X63" s="11" t="s">
        <v>613</v>
      </c>
      <c r="Y63" s="11" t="s">
        <v>614</v>
      </c>
      <c r="Z63" s="11" t="s">
        <v>615</v>
      </c>
      <c r="AA63" s="11" t="s">
        <v>616</v>
      </c>
      <c r="AB63" s="11" t="s">
        <v>660</v>
      </c>
      <c r="AC63" s="11" t="s">
        <v>618</v>
      </c>
      <c r="AD63" s="11" t="s">
        <v>619</v>
      </c>
      <c r="AE63" s="11" t="s">
        <v>620</v>
      </c>
      <c r="AF63" s="11" t="s">
        <v>621</v>
      </c>
    </row>
    <row r="64" spans="1:32" x14ac:dyDescent="0.35">
      <c r="A64" s="8">
        <v>3190</v>
      </c>
      <c r="B64" s="8" t="b">
        <v>1</v>
      </c>
      <c r="C64" s="8" t="b">
        <v>0</v>
      </c>
      <c r="D64" s="8">
        <v>7</v>
      </c>
      <c r="E64" s="8">
        <v>48</v>
      </c>
      <c r="F64" s="8">
        <v>1</v>
      </c>
      <c r="G64" s="8" t="b">
        <v>1</v>
      </c>
      <c r="H64" s="8">
        <v>55</v>
      </c>
      <c r="I64" s="8"/>
      <c r="J64" s="19">
        <v>55</v>
      </c>
      <c r="K64" s="91"/>
      <c r="L64" s="8" t="s">
        <v>420</v>
      </c>
      <c r="M64" s="12">
        <v>6</v>
      </c>
      <c r="N64" s="17">
        <v>22</v>
      </c>
      <c r="O64" s="17">
        <v>426</v>
      </c>
      <c r="P64" s="12" t="s">
        <v>455</v>
      </c>
      <c r="Q64" s="12" t="s">
        <v>451</v>
      </c>
      <c r="R64" s="12" t="s">
        <v>453</v>
      </c>
      <c r="S64" s="8">
        <v>1389983395</v>
      </c>
      <c r="T64" s="8" t="b">
        <v>1</v>
      </c>
      <c r="U64" s="11" t="s">
        <v>343</v>
      </c>
      <c r="V64" s="11" t="b">
        <v>1</v>
      </c>
      <c r="W64" s="11" t="b">
        <v>0</v>
      </c>
      <c r="X64" s="11" t="s">
        <v>613</v>
      </c>
      <c r="Y64" s="11" t="s">
        <v>688</v>
      </c>
      <c r="Z64" s="11" t="s">
        <v>615</v>
      </c>
      <c r="AA64" s="11" t="s">
        <v>616</v>
      </c>
      <c r="AB64" s="11" t="s">
        <v>617</v>
      </c>
      <c r="AC64" s="11" t="s">
        <v>618</v>
      </c>
      <c r="AD64" s="11" t="s">
        <v>619</v>
      </c>
      <c r="AE64" s="11" t="s">
        <v>620</v>
      </c>
      <c r="AF64" s="11" t="s">
        <v>621</v>
      </c>
    </row>
    <row r="65" spans="1:32" x14ac:dyDescent="0.35">
      <c r="A65" s="8">
        <v>212</v>
      </c>
      <c r="B65" s="8" t="b">
        <v>1</v>
      </c>
      <c r="C65" s="8" t="b">
        <v>0</v>
      </c>
      <c r="D65" s="8">
        <v>72</v>
      </c>
      <c r="E65" s="8">
        <v>-16</v>
      </c>
      <c r="F65" s="8">
        <v>1</v>
      </c>
      <c r="G65" s="8" t="b">
        <v>0</v>
      </c>
      <c r="H65" s="8">
        <v>56</v>
      </c>
      <c r="I65" s="8"/>
      <c r="J65" s="19">
        <v>56</v>
      </c>
      <c r="K65" s="91"/>
      <c r="L65" s="8" t="s">
        <v>425</v>
      </c>
      <c r="M65" s="12">
        <v>7</v>
      </c>
      <c r="N65" s="17">
        <v>34</v>
      </c>
      <c r="O65" s="17">
        <v>424</v>
      </c>
      <c r="P65" s="12" t="s">
        <v>450</v>
      </c>
      <c r="Q65" s="12" t="s">
        <v>451</v>
      </c>
      <c r="R65" s="12" t="s">
        <v>450</v>
      </c>
      <c r="S65" s="8">
        <v>18468212</v>
      </c>
      <c r="T65" s="8" t="b">
        <v>1</v>
      </c>
      <c r="U65" s="11" t="s">
        <v>347</v>
      </c>
      <c r="V65" s="11" t="b">
        <v>1</v>
      </c>
      <c r="W65" s="11" t="b">
        <v>0</v>
      </c>
      <c r="X65" s="11" t="s">
        <v>613</v>
      </c>
      <c r="Y65" s="11" t="s">
        <v>614</v>
      </c>
      <c r="Z65" s="11" t="s">
        <v>615</v>
      </c>
      <c r="AA65" s="11" t="s">
        <v>616</v>
      </c>
      <c r="AB65" s="11" t="s">
        <v>617</v>
      </c>
      <c r="AC65" s="11" t="s">
        <v>618</v>
      </c>
      <c r="AD65" s="11" t="s">
        <v>619</v>
      </c>
      <c r="AE65" s="11" t="s">
        <v>620</v>
      </c>
      <c r="AF65" s="11" t="s">
        <v>621</v>
      </c>
    </row>
    <row r="66" spans="1:32" x14ac:dyDescent="0.35">
      <c r="A66" s="8">
        <v>48</v>
      </c>
      <c r="B66" s="8" t="b">
        <v>1</v>
      </c>
      <c r="C66" s="8" t="b">
        <v>0</v>
      </c>
      <c r="D66" s="8">
        <v>10</v>
      </c>
      <c r="E66" s="8">
        <v>47</v>
      </c>
      <c r="F66" s="8">
        <v>1</v>
      </c>
      <c r="G66" s="8" t="b">
        <v>1</v>
      </c>
      <c r="H66" s="8">
        <v>57</v>
      </c>
      <c r="I66" s="8"/>
      <c r="J66" s="19">
        <v>57</v>
      </c>
      <c r="K66" s="91"/>
      <c r="L66" s="8" t="s">
        <v>464</v>
      </c>
      <c r="M66" s="12">
        <v>7</v>
      </c>
      <c r="N66" s="17">
        <v>34</v>
      </c>
      <c r="O66" s="17">
        <v>422</v>
      </c>
      <c r="P66" s="12" t="s">
        <v>455</v>
      </c>
      <c r="Q66" s="12" t="s">
        <v>451</v>
      </c>
      <c r="R66" s="12" t="s">
        <v>456</v>
      </c>
      <c r="S66" s="8">
        <v>889584749</v>
      </c>
      <c r="T66" s="8" t="b">
        <v>1</v>
      </c>
      <c r="U66" s="11" t="s">
        <v>343</v>
      </c>
      <c r="V66" s="11" t="b">
        <v>0</v>
      </c>
      <c r="W66" s="11" t="b">
        <v>0</v>
      </c>
      <c r="X66" s="11" t="s">
        <v>613</v>
      </c>
      <c r="Y66" s="11" t="s">
        <v>614</v>
      </c>
      <c r="Z66" s="11" t="s">
        <v>615</v>
      </c>
      <c r="AA66" s="11" t="s">
        <v>616</v>
      </c>
      <c r="AB66" s="11" t="s">
        <v>617</v>
      </c>
      <c r="AC66" s="11" t="s">
        <v>618</v>
      </c>
      <c r="AD66" s="11" t="s">
        <v>619</v>
      </c>
      <c r="AE66" s="11" t="s">
        <v>689</v>
      </c>
      <c r="AF66" s="11" t="s">
        <v>621</v>
      </c>
    </row>
    <row r="67" spans="1:32" x14ac:dyDescent="0.35">
      <c r="A67" s="8">
        <v>98</v>
      </c>
      <c r="B67" s="8" t="b">
        <v>1</v>
      </c>
      <c r="C67" s="8" t="b">
        <v>0</v>
      </c>
      <c r="D67" s="8">
        <v>16</v>
      </c>
      <c r="E67" s="8">
        <v>41</v>
      </c>
      <c r="F67" s="8">
        <v>2</v>
      </c>
      <c r="G67" s="8" t="b">
        <v>1</v>
      </c>
      <c r="H67" s="8">
        <v>58</v>
      </c>
      <c r="I67" s="8"/>
      <c r="J67" s="19">
        <v>57</v>
      </c>
      <c r="K67" s="91"/>
      <c r="L67" s="8" t="s">
        <v>395</v>
      </c>
      <c r="M67" s="12">
        <v>7</v>
      </c>
      <c r="N67" s="17">
        <v>34</v>
      </c>
      <c r="O67" s="17">
        <v>422</v>
      </c>
      <c r="P67" s="12" t="s">
        <v>455</v>
      </c>
      <c r="Q67" s="12" t="s">
        <v>460</v>
      </c>
      <c r="R67" s="12" t="s">
        <v>456</v>
      </c>
      <c r="S67" s="8">
        <v>1443039485</v>
      </c>
      <c r="T67" s="8" t="b">
        <v>1</v>
      </c>
      <c r="U67" s="11" t="s">
        <v>345</v>
      </c>
      <c r="V67" s="11" t="b">
        <v>0</v>
      </c>
      <c r="W67" s="11" t="b">
        <v>0</v>
      </c>
      <c r="X67" s="11" t="s">
        <v>613</v>
      </c>
      <c r="Y67" s="11" t="s">
        <v>614</v>
      </c>
      <c r="Z67" s="11" t="s">
        <v>615</v>
      </c>
      <c r="AA67" s="11" t="s">
        <v>616</v>
      </c>
      <c r="AB67" s="11" t="s">
        <v>617</v>
      </c>
      <c r="AC67" s="11" t="s">
        <v>618</v>
      </c>
      <c r="AD67" s="11" t="s">
        <v>619</v>
      </c>
      <c r="AE67" s="11" t="s">
        <v>620</v>
      </c>
      <c r="AF67" s="11" t="s">
        <v>621</v>
      </c>
    </row>
    <row r="68" spans="1:32" s="9" customFormat="1" x14ac:dyDescent="0.35">
      <c r="A68" s="8">
        <v>156</v>
      </c>
      <c r="B68" s="8" t="b">
        <v>1</v>
      </c>
      <c r="C68" s="8" t="b">
        <v>1</v>
      </c>
      <c r="D68" s="8">
        <v>107</v>
      </c>
      <c r="E68" s="8">
        <v>-48</v>
      </c>
      <c r="F68" s="8">
        <v>1</v>
      </c>
      <c r="G68" s="8" t="b">
        <v>0</v>
      </c>
      <c r="H68" s="8">
        <v>59</v>
      </c>
      <c r="I68" s="8"/>
      <c r="J68" s="19">
        <v>59</v>
      </c>
      <c r="K68" s="91"/>
      <c r="L68" s="8" t="s">
        <v>487</v>
      </c>
      <c r="M68" s="12">
        <v>7</v>
      </c>
      <c r="N68" s="17">
        <v>35</v>
      </c>
      <c r="O68" s="17">
        <v>421</v>
      </c>
      <c r="P68" s="12" t="s">
        <v>450</v>
      </c>
      <c r="Q68" s="12" t="s">
        <v>460</v>
      </c>
      <c r="R68" s="12" t="s">
        <v>450</v>
      </c>
      <c r="S68" s="8">
        <v>762603786</v>
      </c>
      <c r="T68" s="8" t="b">
        <v>1</v>
      </c>
      <c r="U68" s="11" t="s">
        <v>343</v>
      </c>
      <c r="V68" s="11" t="b">
        <v>1</v>
      </c>
      <c r="W68" s="11" t="b">
        <v>0</v>
      </c>
      <c r="X68" s="11" t="s">
        <v>613</v>
      </c>
      <c r="Y68" s="11" t="s">
        <v>640</v>
      </c>
      <c r="Z68" s="11" t="s">
        <v>615</v>
      </c>
      <c r="AA68" s="11" t="s">
        <v>616</v>
      </c>
      <c r="AB68" s="11" t="s">
        <v>617</v>
      </c>
      <c r="AC68" s="11" t="s">
        <v>618</v>
      </c>
      <c r="AD68" s="11" t="s">
        <v>619</v>
      </c>
      <c r="AE68" s="11" t="s">
        <v>690</v>
      </c>
      <c r="AF68" s="11" t="s">
        <v>621</v>
      </c>
    </row>
    <row r="69" spans="1:32" x14ac:dyDescent="0.35">
      <c r="A69" s="8">
        <v>170</v>
      </c>
      <c r="B69" s="8" t="b">
        <v>1</v>
      </c>
      <c r="C69" s="8" t="b">
        <v>0</v>
      </c>
      <c r="D69" s="8">
        <v>43</v>
      </c>
      <c r="E69" s="8">
        <v>17</v>
      </c>
      <c r="F69" s="8">
        <v>1</v>
      </c>
      <c r="G69" s="8" t="b">
        <v>1</v>
      </c>
      <c r="H69" s="8">
        <v>60</v>
      </c>
      <c r="I69" s="8"/>
      <c r="J69" s="19">
        <v>60</v>
      </c>
      <c r="K69" s="91"/>
      <c r="L69" s="8" t="s">
        <v>483</v>
      </c>
      <c r="M69" s="12">
        <v>7</v>
      </c>
      <c r="N69" s="17">
        <v>34</v>
      </c>
      <c r="O69" s="17">
        <v>414</v>
      </c>
      <c r="P69" s="12" t="s">
        <v>455</v>
      </c>
      <c r="Q69" s="12" t="s">
        <v>451</v>
      </c>
      <c r="R69" s="12" t="s">
        <v>450</v>
      </c>
      <c r="S69" s="8">
        <v>1704155841</v>
      </c>
      <c r="T69" s="8" t="b">
        <v>1</v>
      </c>
      <c r="U69" s="11" t="s">
        <v>348</v>
      </c>
      <c r="V69" s="11" t="b">
        <v>1</v>
      </c>
      <c r="W69" s="11" t="b">
        <v>1</v>
      </c>
      <c r="X69" s="11" t="s">
        <v>613</v>
      </c>
      <c r="Y69" s="11" t="s">
        <v>614</v>
      </c>
      <c r="Z69" s="11" t="s">
        <v>615</v>
      </c>
      <c r="AA69" s="11" t="s">
        <v>616</v>
      </c>
      <c r="AB69" s="11" t="s">
        <v>617</v>
      </c>
      <c r="AC69" s="11" t="s">
        <v>618</v>
      </c>
      <c r="AD69" s="11" t="s">
        <v>619</v>
      </c>
      <c r="AE69" s="11" t="s">
        <v>620</v>
      </c>
      <c r="AF69" s="11" t="s">
        <v>621</v>
      </c>
    </row>
    <row r="70" spans="1:32" x14ac:dyDescent="0.35">
      <c r="A70" s="8">
        <v>165</v>
      </c>
      <c r="B70" s="8" t="b">
        <v>1</v>
      </c>
      <c r="C70" s="8" t="b">
        <v>0</v>
      </c>
      <c r="D70" s="8">
        <v>33</v>
      </c>
      <c r="E70" s="8">
        <v>28</v>
      </c>
      <c r="F70" s="8">
        <v>1</v>
      </c>
      <c r="G70" s="8" t="b">
        <v>0</v>
      </c>
      <c r="H70" s="8">
        <v>61</v>
      </c>
      <c r="I70" s="8"/>
      <c r="J70" s="19">
        <v>61</v>
      </c>
      <c r="K70" s="91"/>
      <c r="L70" s="8" t="s">
        <v>500</v>
      </c>
      <c r="M70" s="12">
        <v>4</v>
      </c>
      <c r="N70" s="17">
        <v>-12</v>
      </c>
      <c r="O70" s="17">
        <v>412</v>
      </c>
      <c r="P70" s="12" t="s">
        <v>455</v>
      </c>
      <c r="Q70" s="12" t="s">
        <v>451</v>
      </c>
      <c r="R70" s="12" t="s">
        <v>450</v>
      </c>
      <c r="S70" s="8">
        <v>1660384198</v>
      </c>
      <c r="T70" s="8" t="b">
        <v>1</v>
      </c>
      <c r="U70" s="11" t="s">
        <v>343</v>
      </c>
      <c r="V70" s="11" t="b">
        <v>1</v>
      </c>
      <c r="W70" s="11" t="b">
        <v>0</v>
      </c>
      <c r="X70" s="11" t="s">
        <v>691</v>
      </c>
      <c r="Y70" s="11" t="s">
        <v>688</v>
      </c>
      <c r="Z70" s="11" t="s">
        <v>615</v>
      </c>
      <c r="AA70" s="11" t="s">
        <v>616</v>
      </c>
      <c r="AB70" s="11" t="s">
        <v>617</v>
      </c>
      <c r="AC70" s="11" t="s">
        <v>661</v>
      </c>
      <c r="AD70" s="11" t="s">
        <v>619</v>
      </c>
      <c r="AE70" s="11" t="s">
        <v>620</v>
      </c>
      <c r="AF70" s="11" t="s">
        <v>621</v>
      </c>
    </row>
    <row r="71" spans="1:32" x14ac:dyDescent="0.35">
      <c r="A71" s="8">
        <v>152</v>
      </c>
      <c r="B71" s="8" t="b">
        <v>1</v>
      </c>
      <c r="C71" s="8" t="b">
        <v>0</v>
      </c>
      <c r="D71" s="8">
        <v>10</v>
      </c>
      <c r="E71" s="8">
        <v>51</v>
      </c>
      <c r="F71" s="8">
        <v>2</v>
      </c>
      <c r="G71" s="8" t="b">
        <v>0</v>
      </c>
      <c r="H71" s="8">
        <v>62</v>
      </c>
      <c r="I71" s="8"/>
      <c r="J71" s="19">
        <v>61</v>
      </c>
      <c r="K71" s="91"/>
      <c r="L71" s="8" t="s">
        <v>404</v>
      </c>
      <c r="M71" s="12">
        <v>7</v>
      </c>
      <c r="N71" s="17">
        <v>34</v>
      </c>
      <c r="O71" s="17">
        <v>412</v>
      </c>
      <c r="P71" s="12" t="s">
        <v>455</v>
      </c>
      <c r="Q71" s="12" t="s">
        <v>460</v>
      </c>
      <c r="R71" s="12" t="s">
        <v>450</v>
      </c>
      <c r="S71" s="8">
        <v>400165010</v>
      </c>
      <c r="T71" s="8" t="b">
        <v>1</v>
      </c>
      <c r="U71" s="11" t="s">
        <v>341</v>
      </c>
      <c r="V71" s="11" t="b">
        <v>1</v>
      </c>
      <c r="W71" s="11" t="b">
        <v>1</v>
      </c>
      <c r="X71" s="11" t="s">
        <v>613</v>
      </c>
      <c r="Y71" s="11" t="s">
        <v>614</v>
      </c>
      <c r="Z71" s="11" t="s">
        <v>615</v>
      </c>
      <c r="AA71" s="11" t="s">
        <v>616</v>
      </c>
      <c r="AB71" s="11" t="s">
        <v>617</v>
      </c>
      <c r="AC71" s="11" t="s">
        <v>618</v>
      </c>
      <c r="AD71" s="11" t="s">
        <v>619</v>
      </c>
      <c r="AE71" s="11" t="s">
        <v>689</v>
      </c>
      <c r="AF71" s="11" t="s">
        <v>621</v>
      </c>
    </row>
    <row r="72" spans="1:32" x14ac:dyDescent="0.35">
      <c r="A72" s="8">
        <v>151</v>
      </c>
      <c r="B72" s="8" t="b">
        <v>1</v>
      </c>
      <c r="C72" s="8" t="b">
        <v>0</v>
      </c>
      <c r="D72" s="8">
        <v>23</v>
      </c>
      <c r="E72" s="8">
        <v>38</v>
      </c>
      <c r="F72" s="8">
        <v>3</v>
      </c>
      <c r="G72" s="8" t="b">
        <v>0</v>
      </c>
      <c r="H72" s="8">
        <v>63</v>
      </c>
      <c r="I72" s="8"/>
      <c r="J72" s="19">
        <v>61</v>
      </c>
      <c r="K72" s="91"/>
      <c r="L72" s="8" t="s">
        <v>430</v>
      </c>
      <c r="M72" s="12">
        <v>7</v>
      </c>
      <c r="N72" s="17">
        <v>34</v>
      </c>
      <c r="O72" s="17">
        <v>412</v>
      </c>
      <c r="P72" s="12" t="s">
        <v>450</v>
      </c>
      <c r="Q72" s="12" t="s">
        <v>451</v>
      </c>
      <c r="R72" s="12" t="s">
        <v>450</v>
      </c>
      <c r="S72" s="8">
        <v>663953701</v>
      </c>
      <c r="T72" s="8" t="b">
        <v>1</v>
      </c>
      <c r="U72" s="11" t="s">
        <v>339</v>
      </c>
      <c r="V72" s="11" t="b">
        <v>1</v>
      </c>
      <c r="W72" s="11" t="b">
        <v>1</v>
      </c>
      <c r="X72" s="11" t="s">
        <v>613</v>
      </c>
      <c r="Y72" s="11" t="s">
        <v>614</v>
      </c>
      <c r="Z72" s="11" t="s">
        <v>615</v>
      </c>
      <c r="AA72" s="11" t="s">
        <v>616</v>
      </c>
      <c r="AB72" s="11" t="s">
        <v>660</v>
      </c>
      <c r="AC72" s="11" t="s">
        <v>618</v>
      </c>
      <c r="AD72" s="11" t="s">
        <v>619</v>
      </c>
      <c r="AE72" s="11" t="s">
        <v>689</v>
      </c>
      <c r="AF72" s="11" t="s">
        <v>621</v>
      </c>
    </row>
    <row r="73" spans="1:32" x14ac:dyDescent="0.35">
      <c r="A73" s="8">
        <v>33</v>
      </c>
      <c r="B73" s="8" t="b">
        <v>1</v>
      </c>
      <c r="C73" s="8" t="b">
        <v>1</v>
      </c>
      <c r="D73" s="8">
        <v>90</v>
      </c>
      <c r="E73" s="8">
        <v>-26</v>
      </c>
      <c r="F73" s="8">
        <v>1</v>
      </c>
      <c r="G73" s="8" t="b">
        <v>1</v>
      </c>
      <c r="H73" s="8">
        <v>64</v>
      </c>
      <c r="I73" s="8"/>
      <c r="J73" s="19">
        <v>64</v>
      </c>
      <c r="K73" s="91"/>
      <c r="L73" s="8" t="s">
        <v>474</v>
      </c>
      <c r="M73" s="12">
        <v>7</v>
      </c>
      <c r="N73" s="17">
        <v>34</v>
      </c>
      <c r="O73" s="17">
        <v>408</v>
      </c>
      <c r="P73" s="12" t="s">
        <v>455</v>
      </c>
      <c r="Q73" s="12" t="s">
        <v>451</v>
      </c>
      <c r="R73" s="12" t="s">
        <v>450</v>
      </c>
      <c r="S73" s="8">
        <v>311861484</v>
      </c>
      <c r="T73" s="8" t="b">
        <v>1</v>
      </c>
      <c r="U73" s="11" t="s">
        <v>347</v>
      </c>
      <c r="V73" s="11" t="b">
        <v>1</v>
      </c>
      <c r="W73" s="11" t="b">
        <v>0</v>
      </c>
      <c r="X73" s="11" t="s">
        <v>613</v>
      </c>
      <c r="Y73" s="11" t="s">
        <v>614</v>
      </c>
      <c r="Z73" s="11" t="s">
        <v>615</v>
      </c>
      <c r="AA73" s="11" t="s">
        <v>616</v>
      </c>
      <c r="AB73" s="11" t="s">
        <v>617</v>
      </c>
      <c r="AC73" s="11" t="s">
        <v>618</v>
      </c>
      <c r="AD73" s="11" t="s">
        <v>619</v>
      </c>
      <c r="AE73" s="11" t="s">
        <v>620</v>
      </c>
      <c r="AF73" s="11" t="s">
        <v>621</v>
      </c>
    </row>
    <row r="74" spans="1:32" x14ac:dyDescent="0.35">
      <c r="A74" s="8">
        <v>109</v>
      </c>
      <c r="B74" s="8" t="b">
        <v>1</v>
      </c>
      <c r="C74" s="8" t="b">
        <v>0</v>
      </c>
      <c r="D74" s="8">
        <v>117</v>
      </c>
      <c r="E74" s="8">
        <v>-52</v>
      </c>
      <c r="F74" s="8">
        <v>1</v>
      </c>
      <c r="G74" s="8" t="b">
        <v>0</v>
      </c>
      <c r="H74" s="8">
        <v>65</v>
      </c>
      <c r="I74" s="8"/>
      <c r="J74" s="19">
        <v>65</v>
      </c>
      <c r="K74" s="91"/>
      <c r="L74" s="8" t="s">
        <v>549</v>
      </c>
      <c r="M74" s="12">
        <v>7</v>
      </c>
      <c r="N74" s="17">
        <v>36</v>
      </c>
      <c r="O74" s="17">
        <v>406</v>
      </c>
      <c r="P74" s="12" t="s">
        <v>455</v>
      </c>
      <c r="Q74" s="12" t="s">
        <v>460</v>
      </c>
      <c r="R74" s="12" t="s">
        <v>450</v>
      </c>
      <c r="S74" s="8">
        <v>75773777</v>
      </c>
      <c r="T74" s="8" t="b">
        <v>1</v>
      </c>
      <c r="U74" s="11" t="s">
        <v>341</v>
      </c>
      <c r="V74" s="11" t="b">
        <v>1</v>
      </c>
      <c r="W74" s="11" t="b">
        <v>1</v>
      </c>
      <c r="X74" s="11" t="s">
        <v>675</v>
      </c>
      <c r="Y74" s="11" t="s">
        <v>652</v>
      </c>
      <c r="Z74" s="11" t="s">
        <v>615</v>
      </c>
      <c r="AA74" s="11" t="s">
        <v>616</v>
      </c>
      <c r="AB74" s="11" t="s">
        <v>606</v>
      </c>
      <c r="AC74" s="11" t="s">
        <v>651</v>
      </c>
      <c r="AD74" s="11" t="s">
        <v>667</v>
      </c>
      <c r="AE74" s="11" t="s">
        <v>690</v>
      </c>
      <c r="AF74" s="11" t="s">
        <v>603</v>
      </c>
    </row>
    <row r="75" spans="1:32" x14ac:dyDescent="0.35">
      <c r="A75" s="8">
        <v>125</v>
      </c>
      <c r="B75" s="8" t="b">
        <v>1</v>
      </c>
      <c r="C75" s="8" t="b">
        <v>0</v>
      </c>
      <c r="D75" s="8">
        <v>55</v>
      </c>
      <c r="E75" s="8">
        <v>10</v>
      </c>
      <c r="F75" s="8">
        <v>2</v>
      </c>
      <c r="G75" s="8" t="b">
        <v>0</v>
      </c>
      <c r="H75" s="8">
        <v>66</v>
      </c>
      <c r="I75" s="8"/>
      <c r="J75" s="19">
        <v>65</v>
      </c>
      <c r="K75" s="91"/>
      <c r="L75" s="8" t="s">
        <v>497</v>
      </c>
      <c r="M75" s="12">
        <v>7</v>
      </c>
      <c r="N75" s="17">
        <v>34</v>
      </c>
      <c r="O75" s="17">
        <v>406</v>
      </c>
      <c r="P75" s="12" t="s">
        <v>455</v>
      </c>
      <c r="Q75" s="12" t="s">
        <v>451</v>
      </c>
      <c r="R75" s="12" t="s">
        <v>498</v>
      </c>
      <c r="S75" s="8">
        <v>425524591</v>
      </c>
      <c r="T75" s="8" t="b">
        <v>1</v>
      </c>
      <c r="U75" s="11" t="s">
        <v>341</v>
      </c>
      <c r="V75" s="11" t="b">
        <v>1</v>
      </c>
      <c r="W75" s="11" t="b">
        <v>1</v>
      </c>
      <c r="X75" s="11" t="s">
        <v>613</v>
      </c>
      <c r="Y75" s="11" t="s">
        <v>614</v>
      </c>
      <c r="Z75" s="11" t="s">
        <v>615</v>
      </c>
      <c r="AA75" s="11" t="s">
        <v>616</v>
      </c>
      <c r="AB75" s="11" t="s">
        <v>617</v>
      </c>
      <c r="AC75" s="11" t="s">
        <v>618</v>
      </c>
      <c r="AD75" s="11" t="s">
        <v>619</v>
      </c>
      <c r="AE75" s="11" t="s">
        <v>620</v>
      </c>
      <c r="AF75" s="11" t="s">
        <v>621</v>
      </c>
    </row>
    <row r="76" spans="1:32" x14ac:dyDescent="0.35">
      <c r="A76" s="8">
        <v>291</v>
      </c>
      <c r="B76" s="8" t="b">
        <v>1</v>
      </c>
      <c r="C76" s="8" t="b">
        <v>0</v>
      </c>
      <c r="D76" s="8">
        <v>72</v>
      </c>
      <c r="E76" s="8">
        <v>-7</v>
      </c>
      <c r="F76" s="8">
        <v>3</v>
      </c>
      <c r="G76" s="8" t="b">
        <v>0</v>
      </c>
      <c r="H76" s="8">
        <v>67</v>
      </c>
      <c r="I76" s="8"/>
      <c r="J76" s="19">
        <v>65</v>
      </c>
      <c r="K76" s="91"/>
      <c r="L76" s="8" t="s">
        <v>517</v>
      </c>
      <c r="M76" s="12">
        <v>6</v>
      </c>
      <c r="N76" s="17">
        <v>22</v>
      </c>
      <c r="O76" s="17">
        <v>406</v>
      </c>
      <c r="P76" s="12" t="s">
        <v>450</v>
      </c>
      <c r="Q76" s="12" t="s">
        <v>460</v>
      </c>
      <c r="R76" s="12" t="s">
        <v>450</v>
      </c>
      <c r="S76" s="8">
        <v>1451659945</v>
      </c>
      <c r="T76" s="8" t="b">
        <v>1</v>
      </c>
      <c r="U76" s="11" t="s">
        <v>339</v>
      </c>
      <c r="V76" s="11" t="b">
        <v>1</v>
      </c>
      <c r="W76" s="11" t="b">
        <v>1</v>
      </c>
      <c r="X76" s="11" t="s">
        <v>613</v>
      </c>
      <c r="Y76" s="11" t="s">
        <v>688</v>
      </c>
      <c r="Z76" s="11" t="s">
        <v>615</v>
      </c>
      <c r="AA76" s="11" t="s">
        <v>616</v>
      </c>
      <c r="AB76" s="11" t="s">
        <v>660</v>
      </c>
      <c r="AC76" s="11" t="s">
        <v>618</v>
      </c>
      <c r="AD76" s="11" t="s">
        <v>619</v>
      </c>
      <c r="AE76" s="11" t="s">
        <v>620</v>
      </c>
      <c r="AF76" s="11" t="s">
        <v>621</v>
      </c>
    </row>
    <row r="77" spans="1:32" s="9" customFormat="1" x14ac:dyDescent="0.35">
      <c r="A77" s="8">
        <v>27</v>
      </c>
      <c r="B77" s="8" t="b">
        <v>1</v>
      </c>
      <c r="C77" s="8" t="b">
        <v>0</v>
      </c>
      <c r="D77" s="8">
        <v>43</v>
      </c>
      <c r="E77" s="8">
        <v>22</v>
      </c>
      <c r="F77" s="8">
        <v>4</v>
      </c>
      <c r="G77" s="8" t="b">
        <v>0</v>
      </c>
      <c r="H77" s="8">
        <v>68</v>
      </c>
      <c r="I77" s="8"/>
      <c r="J77" s="19">
        <v>65</v>
      </c>
      <c r="K77" s="91"/>
      <c r="L77" s="8" t="s">
        <v>486</v>
      </c>
      <c r="M77" s="12">
        <v>7</v>
      </c>
      <c r="N77" s="17">
        <v>34</v>
      </c>
      <c r="O77" s="17">
        <v>406</v>
      </c>
      <c r="P77" s="12" t="s">
        <v>455</v>
      </c>
      <c r="Q77" s="12" t="s">
        <v>460</v>
      </c>
      <c r="R77" s="12" t="s">
        <v>450</v>
      </c>
      <c r="S77" s="8">
        <v>785262154</v>
      </c>
      <c r="T77" s="8" t="b">
        <v>1</v>
      </c>
      <c r="U77" s="11" t="s">
        <v>346</v>
      </c>
      <c r="V77" s="11" t="b">
        <v>0</v>
      </c>
      <c r="W77" s="11" t="b">
        <v>0</v>
      </c>
      <c r="X77" s="11" t="s">
        <v>613</v>
      </c>
      <c r="Y77" s="11" t="s">
        <v>614</v>
      </c>
      <c r="Z77" s="11" t="s">
        <v>615</v>
      </c>
      <c r="AA77" s="11" t="s">
        <v>616</v>
      </c>
      <c r="AB77" s="11" t="s">
        <v>617</v>
      </c>
      <c r="AC77" s="11" t="s">
        <v>618</v>
      </c>
      <c r="AD77" s="11" t="s">
        <v>619</v>
      </c>
      <c r="AE77" s="11" t="s">
        <v>620</v>
      </c>
      <c r="AF77" s="11" t="s">
        <v>621</v>
      </c>
    </row>
    <row r="78" spans="1:32" x14ac:dyDescent="0.35">
      <c r="A78" s="8">
        <v>40</v>
      </c>
      <c r="B78" s="8" t="b">
        <v>1</v>
      </c>
      <c r="C78" s="8" t="b">
        <v>0</v>
      </c>
      <c r="D78" s="8">
        <v>117</v>
      </c>
      <c r="E78" s="8">
        <v>-48</v>
      </c>
      <c r="F78" s="8">
        <v>1</v>
      </c>
      <c r="G78" s="8" t="b">
        <v>1</v>
      </c>
      <c r="H78" s="8">
        <v>69</v>
      </c>
      <c r="I78" s="8"/>
      <c r="J78" s="19">
        <v>69</v>
      </c>
      <c r="K78" s="91"/>
      <c r="L78" s="8" t="s">
        <v>548</v>
      </c>
      <c r="M78" s="12">
        <v>7</v>
      </c>
      <c r="N78" s="17">
        <v>41</v>
      </c>
      <c r="O78" s="17">
        <v>404</v>
      </c>
      <c r="P78" s="12" t="s">
        <v>455</v>
      </c>
      <c r="Q78" s="12" t="s">
        <v>460</v>
      </c>
      <c r="R78" s="12" t="s">
        <v>450</v>
      </c>
      <c r="S78" s="8">
        <v>131965496</v>
      </c>
      <c r="T78" s="8" t="b">
        <v>1</v>
      </c>
      <c r="U78" s="11" t="s">
        <v>349</v>
      </c>
      <c r="V78" s="11" t="b">
        <v>0</v>
      </c>
      <c r="W78" s="11" t="b">
        <v>0</v>
      </c>
      <c r="X78" s="11" t="s">
        <v>595</v>
      </c>
      <c r="Y78" s="11" t="s">
        <v>614</v>
      </c>
      <c r="Z78" s="11" t="s">
        <v>658</v>
      </c>
      <c r="AA78" s="11" t="s">
        <v>681</v>
      </c>
      <c r="AB78" s="11" t="s">
        <v>609</v>
      </c>
      <c r="AC78" s="11" t="s">
        <v>618</v>
      </c>
      <c r="AD78" s="11" t="s">
        <v>628</v>
      </c>
      <c r="AE78" s="11" t="s">
        <v>692</v>
      </c>
      <c r="AF78" s="11" t="s">
        <v>603</v>
      </c>
    </row>
    <row r="79" spans="1:32" x14ac:dyDescent="0.35">
      <c r="A79" s="8">
        <v>107</v>
      </c>
      <c r="B79" s="8" t="b">
        <v>1</v>
      </c>
      <c r="C79" s="8" t="b">
        <v>1</v>
      </c>
      <c r="D79" s="8">
        <v>90</v>
      </c>
      <c r="E79" s="8">
        <v>-21</v>
      </c>
      <c r="F79" s="8">
        <v>2</v>
      </c>
      <c r="G79" s="8" t="b">
        <v>1</v>
      </c>
      <c r="H79" s="8">
        <v>70</v>
      </c>
      <c r="I79" s="8"/>
      <c r="J79" s="19">
        <v>69</v>
      </c>
      <c r="K79" s="91"/>
      <c r="L79" s="8" t="s">
        <v>389</v>
      </c>
      <c r="M79" s="12">
        <v>6</v>
      </c>
      <c r="N79" s="17">
        <v>22</v>
      </c>
      <c r="O79" s="17">
        <v>404</v>
      </c>
      <c r="P79" s="12" t="s">
        <v>455</v>
      </c>
      <c r="Q79" s="12" t="s">
        <v>451</v>
      </c>
      <c r="R79" s="12" t="s">
        <v>450</v>
      </c>
      <c r="S79" s="8">
        <v>106850967</v>
      </c>
      <c r="T79" s="8" t="b">
        <v>1</v>
      </c>
      <c r="U79" s="11" t="s">
        <v>345</v>
      </c>
      <c r="V79" s="11" t="b">
        <v>1</v>
      </c>
      <c r="W79" s="11" t="b">
        <v>0</v>
      </c>
      <c r="X79" s="11" t="s">
        <v>613</v>
      </c>
      <c r="Y79" s="11" t="s">
        <v>688</v>
      </c>
      <c r="Z79" s="11" t="s">
        <v>615</v>
      </c>
      <c r="AA79" s="11" t="s">
        <v>616</v>
      </c>
      <c r="AB79" s="11" t="s">
        <v>617</v>
      </c>
      <c r="AC79" s="11" t="s">
        <v>618</v>
      </c>
      <c r="AD79" s="11" t="s">
        <v>619</v>
      </c>
      <c r="AE79" s="11" t="s">
        <v>620</v>
      </c>
      <c r="AF79" s="11" t="s">
        <v>621</v>
      </c>
    </row>
    <row r="80" spans="1:32" x14ac:dyDescent="0.35">
      <c r="A80" s="8">
        <v>140</v>
      </c>
      <c r="B80" s="8" t="b">
        <v>1</v>
      </c>
      <c r="C80" s="8" t="b">
        <v>0</v>
      </c>
      <c r="D80" s="8">
        <v>136</v>
      </c>
      <c r="E80" s="8">
        <v>-65</v>
      </c>
      <c r="F80" s="8">
        <v>1</v>
      </c>
      <c r="G80" s="8" t="b">
        <v>0</v>
      </c>
      <c r="H80" s="8">
        <v>71</v>
      </c>
      <c r="I80" s="8"/>
      <c r="J80" s="19">
        <v>71</v>
      </c>
      <c r="K80" s="91"/>
      <c r="L80" s="8" t="s">
        <v>570</v>
      </c>
      <c r="M80" s="12">
        <v>5</v>
      </c>
      <c r="N80" s="17">
        <v>6</v>
      </c>
      <c r="O80" s="17">
        <v>400</v>
      </c>
      <c r="P80" s="12" t="s">
        <v>450</v>
      </c>
      <c r="Q80" s="12" t="s">
        <v>460</v>
      </c>
      <c r="R80" s="12" t="s">
        <v>450</v>
      </c>
      <c r="S80" s="8">
        <v>318207072</v>
      </c>
      <c r="T80" s="8" t="b">
        <v>1</v>
      </c>
      <c r="U80" s="11" t="s">
        <v>343</v>
      </c>
      <c r="V80" s="11" t="b">
        <v>1</v>
      </c>
      <c r="W80" s="11" t="b">
        <v>0</v>
      </c>
      <c r="X80" s="11" t="s">
        <v>691</v>
      </c>
      <c r="Y80" s="11" t="s">
        <v>665</v>
      </c>
      <c r="Z80" s="11" t="s">
        <v>615</v>
      </c>
      <c r="AA80" s="11" t="s">
        <v>616</v>
      </c>
      <c r="AB80" s="11" t="s">
        <v>682</v>
      </c>
      <c r="AC80" s="11" t="s">
        <v>641</v>
      </c>
      <c r="AD80" s="11" t="s">
        <v>653</v>
      </c>
      <c r="AE80" s="11" t="s">
        <v>693</v>
      </c>
      <c r="AF80" s="11" t="s">
        <v>621</v>
      </c>
    </row>
    <row r="81" spans="1:32" x14ac:dyDescent="0.35">
      <c r="A81" s="8">
        <v>61</v>
      </c>
      <c r="B81" s="8" t="b">
        <v>1</v>
      </c>
      <c r="C81" s="8" t="b">
        <v>0</v>
      </c>
      <c r="D81" s="8">
        <v>90</v>
      </c>
      <c r="E81" s="8">
        <v>-19</v>
      </c>
      <c r="F81" s="8">
        <v>2</v>
      </c>
      <c r="G81" s="8" t="b">
        <v>0</v>
      </c>
      <c r="H81" s="8">
        <v>72</v>
      </c>
      <c r="I81" s="8"/>
      <c r="J81" s="19">
        <v>71</v>
      </c>
      <c r="K81" s="91"/>
      <c r="L81" s="8" t="s">
        <v>531</v>
      </c>
      <c r="M81" s="12">
        <v>6</v>
      </c>
      <c r="N81" s="17">
        <v>24</v>
      </c>
      <c r="O81" s="17">
        <v>400</v>
      </c>
      <c r="P81" s="12" t="s">
        <v>450</v>
      </c>
      <c r="Q81" s="12" t="s">
        <v>451</v>
      </c>
      <c r="R81" s="12" t="s">
        <v>456</v>
      </c>
      <c r="S81" s="8">
        <v>106098766</v>
      </c>
      <c r="T81" s="8" t="b">
        <v>1</v>
      </c>
      <c r="U81" s="11" t="s">
        <v>350</v>
      </c>
      <c r="V81" s="11" t="b">
        <v>1</v>
      </c>
      <c r="W81" s="11" t="b">
        <v>1</v>
      </c>
      <c r="X81" s="11" t="s">
        <v>613</v>
      </c>
      <c r="Y81" s="11" t="s">
        <v>614</v>
      </c>
      <c r="Z81" s="11" t="s">
        <v>694</v>
      </c>
      <c r="AA81" s="11" t="s">
        <v>616</v>
      </c>
      <c r="AB81" s="11" t="s">
        <v>617</v>
      </c>
      <c r="AC81" s="11" t="s">
        <v>618</v>
      </c>
      <c r="AD81" s="11" t="s">
        <v>619</v>
      </c>
      <c r="AE81" s="11" t="s">
        <v>620</v>
      </c>
      <c r="AF81" s="11" t="s">
        <v>621</v>
      </c>
    </row>
    <row r="82" spans="1:32" x14ac:dyDescent="0.35">
      <c r="A82" s="8">
        <v>256</v>
      </c>
      <c r="B82" s="8" t="b">
        <v>1</v>
      </c>
      <c r="C82" s="8" t="b">
        <v>0</v>
      </c>
      <c r="D82" s="8">
        <v>10</v>
      </c>
      <c r="E82" s="8">
        <v>61</v>
      </c>
      <c r="F82" s="8">
        <v>3</v>
      </c>
      <c r="G82" s="8" t="b">
        <v>0</v>
      </c>
      <c r="H82" s="8">
        <v>73</v>
      </c>
      <c r="I82" s="8"/>
      <c r="J82" s="19">
        <v>71</v>
      </c>
      <c r="K82" s="91"/>
      <c r="L82" s="8" t="s">
        <v>468</v>
      </c>
      <c r="M82" s="12">
        <v>6</v>
      </c>
      <c r="N82" s="17">
        <v>24</v>
      </c>
      <c r="O82" s="17">
        <v>400</v>
      </c>
      <c r="P82" s="12" t="s">
        <v>455</v>
      </c>
      <c r="Q82" s="12" t="s">
        <v>451</v>
      </c>
      <c r="R82" s="12" t="s">
        <v>450</v>
      </c>
      <c r="S82" s="8">
        <v>1281627373</v>
      </c>
      <c r="T82" s="8" t="b">
        <v>1</v>
      </c>
      <c r="U82" s="11" t="s">
        <v>348</v>
      </c>
      <c r="V82" s="11" t="b">
        <v>1</v>
      </c>
      <c r="W82" s="11" t="b">
        <v>1</v>
      </c>
      <c r="X82" s="11" t="s">
        <v>613</v>
      </c>
      <c r="Y82" s="11" t="s">
        <v>614</v>
      </c>
      <c r="Z82" s="11" t="s">
        <v>694</v>
      </c>
      <c r="AA82" s="11" t="s">
        <v>616</v>
      </c>
      <c r="AB82" s="11" t="s">
        <v>617</v>
      </c>
      <c r="AC82" s="11" t="s">
        <v>618</v>
      </c>
      <c r="AD82" s="11" t="s">
        <v>619</v>
      </c>
      <c r="AE82" s="11" t="s">
        <v>620</v>
      </c>
      <c r="AF82" s="11" t="s">
        <v>621</v>
      </c>
    </row>
    <row r="83" spans="1:32" x14ac:dyDescent="0.35">
      <c r="A83" s="8">
        <v>3213</v>
      </c>
      <c r="B83" s="8" t="b">
        <v>1</v>
      </c>
      <c r="C83" s="8" t="b">
        <v>0</v>
      </c>
      <c r="D83" s="8">
        <v>43</v>
      </c>
      <c r="E83" s="8">
        <v>28</v>
      </c>
      <c r="F83" s="8">
        <v>4</v>
      </c>
      <c r="G83" s="8" t="b">
        <v>0</v>
      </c>
      <c r="H83" s="8">
        <v>74</v>
      </c>
      <c r="I83" s="8"/>
      <c r="J83" s="19">
        <v>71</v>
      </c>
      <c r="K83" s="91"/>
      <c r="L83" s="8" t="s">
        <v>695</v>
      </c>
      <c r="M83" s="12">
        <v>7</v>
      </c>
      <c r="N83" s="17">
        <v>34</v>
      </c>
      <c r="O83" s="17">
        <v>400</v>
      </c>
      <c r="P83" s="12" t="s">
        <v>455</v>
      </c>
      <c r="Q83" s="12" t="s">
        <v>451</v>
      </c>
      <c r="R83" s="12" t="s">
        <v>450</v>
      </c>
      <c r="S83" s="8">
        <v>423837352</v>
      </c>
      <c r="T83" s="8" t="b">
        <v>1</v>
      </c>
      <c r="U83" s="11" t="s">
        <v>338</v>
      </c>
      <c r="V83" s="11" t="b">
        <v>1</v>
      </c>
      <c r="W83" s="11" t="b">
        <v>1</v>
      </c>
      <c r="X83" s="11" t="s">
        <v>613</v>
      </c>
      <c r="Y83" s="11" t="s">
        <v>614</v>
      </c>
      <c r="Z83" s="11" t="s">
        <v>615</v>
      </c>
      <c r="AA83" s="11" t="s">
        <v>616</v>
      </c>
      <c r="AB83" s="11" t="s">
        <v>660</v>
      </c>
      <c r="AC83" s="11" t="s">
        <v>618</v>
      </c>
      <c r="AD83" s="11" t="s">
        <v>619</v>
      </c>
      <c r="AE83" s="11" t="s">
        <v>620</v>
      </c>
      <c r="AF83" s="11" t="s">
        <v>621</v>
      </c>
    </row>
    <row r="84" spans="1:32" s="9" customFormat="1" x14ac:dyDescent="0.35">
      <c r="A84" s="8">
        <v>36</v>
      </c>
      <c r="B84" s="8" t="b">
        <v>1</v>
      </c>
      <c r="C84" s="8" t="b">
        <v>0</v>
      </c>
      <c r="D84" s="8">
        <v>90</v>
      </c>
      <c r="E84" s="8">
        <v>-15</v>
      </c>
      <c r="F84" s="8">
        <v>1</v>
      </c>
      <c r="G84" s="8" t="b">
        <v>1</v>
      </c>
      <c r="H84" s="8">
        <v>75</v>
      </c>
      <c r="I84" s="8"/>
      <c r="J84" s="19">
        <v>75</v>
      </c>
      <c r="K84" s="91"/>
      <c r="L84" s="8" t="s">
        <v>529</v>
      </c>
      <c r="M84" s="12">
        <v>6</v>
      </c>
      <c r="N84" s="17">
        <v>32</v>
      </c>
      <c r="O84" s="17">
        <v>395</v>
      </c>
      <c r="P84" s="12" t="s">
        <v>455</v>
      </c>
      <c r="Q84" s="12" t="s">
        <v>460</v>
      </c>
      <c r="R84" s="12" t="s">
        <v>456</v>
      </c>
      <c r="S84" s="8">
        <v>419758020</v>
      </c>
      <c r="T84" s="8" t="b">
        <v>1</v>
      </c>
      <c r="U84" s="11" t="s">
        <v>345</v>
      </c>
      <c r="V84" s="11" t="b">
        <v>0</v>
      </c>
      <c r="W84" s="11" t="b">
        <v>0</v>
      </c>
      <c r="X84" s="11" t="s">
        <v>613</v>
      </c>
      <c r="Y84" s="11" t="s">
        <v>614</v>
      </c>
      <c r="Z84" s="11" t="s">
        <v>615</v>
      </c>
      <c r="AA84" s="11" t="s">
        <v>696</v>
      </c>
      <c r="AB84" s="11" t="s">
        <v>617</v>
      </c>
      <c r="AC84" s="11" t="s">
        <v>618</v>
      </c>
      <c r="AD84" s="11" t="s">
        <v>619</v>
      </c>
      <c r="AE84" s="11" t="s">
        <v>620</v>
      </c>
      <c r="AF84" s="11" t="s">
        <v>621</v>
      </c>
    </row>
    <row r="85" spans="1:32" x14ac:dyDescent="0.35">
      <c r="A85" s="8">
        <v>97</v>
      </c>
      <c r="B85" s="8" t="b">
        <v>1</v>
      </c>
      <c r="C85" s="8" t="b">
        <v>0</v>
      </c>
      <c r="D85" s="8">
        <v>43</v>
      </c>
      <c r="E85" s="8">
        <v>33</v>
      </c>
      <c r="F85" s="8">
        <v>1</v>
      </c>
      <c r="G85" s="8" t="b">
        <v>0</v>
      </c>
      <c r="H85" s="8">
        <v>76</v>
      </c>
      <c r="I85" s="8"/>
      <c r="J85" s="19">
        <v>76</v>
      </c>
      <c r="K85" s="91"/>
      <c r="L85" s="8" t="s">
        <v>506</v>
      </c>
      <c r="M85" s="12">
        <v>5</v>
      </c>
      <c r="N85" s="17">
        <v>0</v>
      </c>
      <c r="O85" s="17">
        <v>394</v>
      </c>
      <c r="P85" s="12" t="s">
        <v>455</v>
      </c>
      <c r="Q85" s="12" t="s">
        <v>460</v>
      </c>
      <c r="R85" s="12" t="s">
        <v>450</v>
      </c>
      <c r="S85" s="8">
        <v>625652265</v>
      </c>
      <c r="T85" s="8" t="b">
        <v>0</v>
      </c>
      <c r="U85" s="11" t="s">
        <v>340</v>
      </c>
      <c r="V85" s="11" t="b">
        <v>1</v>
      </c>
      <c r="W85" s="11" t="b">
        <v>1</v>
      </c>
      <c r="X85" s="11" t="s">
        <v>691</v>
      </c>
      <c r="Y85" s="11" t="s">
        <v>614</v>
      </c>
      <c r="Z85" s="11" t="s">
        <v>615</v>
      </c>
      <c r="AA85" s="11" t="s">
        <v>616</v>
      </c>
      <c r="AB85" s="11" t="s">
        <v>660</v>
      </c>
      <c r="AC85" s="11" t="s">
        <v>661</v>
      </c>
      <c r="AD85" s="11" t="s">
        <v>619</v>
      </c>
      <c r="AE85" s="11" t="s">
        <v>689</v>
      </c>
      <c r="AF85" s="11" t="s">
        <v>621</v>
      </c>
    </row>
    <row r="86" spans="1:32" x14ac:dyDescent="0.35">
      <c r="A86" s="8">
        <v>124</v>
      </c>
      <c r="B86" s="8" t="b">
        <v>1</v>
      </c>
      <c r="C86" s="8" t="b">
        <v>0</v>
      </c>
      <c r="D86" s="8">
        <v>72</v>
      </c>
      <c r="E86" s="8">
        <v>5</v>
      </c>
      <c r="F86" s="8">
        <v>1</v>
      </c>
      <c r="G86" s="8" t="b">
        <v>1</v>
      </c>
      <c r="H86" s="8">
        <v>77</v>
      </c>
      <c r="I86" s="8"/>
      <c r="J86" s="19">
        <v>77</v>
      </c>
      <c r="K86" s="91"/>
      <c r="L86" s="8" t="s">
        <v>512</v>
      </c>
      <c r="M86" s="12">
        <v>7</v>
      </c>
      <c r="N86" s="17">
        <v>34</v>
      </c>
      <c r="O86" s="17">
        <v>392</v>
      </c>
      <c r="P86" s="12" t="s">
        <v>455</v>
      </c>
      <c r="Q86" s="12" t="s">
        <v>451</v>
      </c>
      <c r="R86" s="12" t="s">
        <v>456</v>
      </c>
      <c r="S86" s="8">
        <v>1475826100</v>
      </c>
      <c r="T86" s="8" t="b">
        <v>1</v>
      </c>
      <c r="U86" s="11" t="s">
        <v>348</v>
      </c>
      <c r="V86" s="11" t="b">
        <v>1</v>
      </c>
      <c r="W86" s="11" t="b">
        <v>1</v>
      </c>
      <c r="X86" s="11" t="s">
        <v>613</v>
      </c>
      <c r="Y86" s="11" t="s">
        <v>614</v>
      </c>
      <c r="Z86" s="11" t="s">
        <v>615</v>
      </c>
      <c r="AA86" s="11" t="s">
        <v>616</v>
      </c>
      <c r="AB86" s="11" t="s">
        <v>617</v>
      </c>
      <c r="AC86" s="11" t="s">
        <v>618</v>
      </c>
      <c r="AD86" s="11" t="s">
        <v>619</v>
      </c>
      <c r="AE86" s="11" t="s">
        <v>689</v>
      </c>
      <c r="AF86" s="11" t="s">
        <v>621</v>
      </c>
    </row>
    <row r="87" spans="1:32" x14ac:dyDescent="0.35">
      <c r="A87" s="8">
        <v>257</v>
      </c>
      <c r="B87" s="8" t="b">
        <v>1</v>
      </c>
      <c r="C87" s="8" t="b">
        <v>1</v>
      </c>
      <c r="D87" s="8">
        <v>90</v>
      </c>
      <c r="E87" s="8">
        <v>-13</v>
      </c>
      <c r="F87" s="8">
        <v>2</v>
      </c>
      <c r="G87" s="8" t="b">
        <v>1</v>
      </c>
      <c r="H87" s="8">
        <v>78</v>
      </c>
      <c r="I87" s="8"/>
      <c r="J87" s="19">
        <v>77</v>
      </c>
      <c r="K87" s="91"/>
      <c r="L87" s="8" t="s">
        <v>419</v>
      </c>
      <c r="M87" s="12">
        <v>7</v>
      </c>
      <c r="N87" s="17">
        <v>34</v>
      </c>
      <c r="O87" s="17">
        <v>392</v>
      </c>
      <c r="P87" s="12" t="s">
        <v>455</v>
      </c>
      <c r="Q87" s="12" t="s">
        <v>451</v>
      </c>
      <c r="R87" s="12" t="s">
        <v>453</v>
      </c>
      <c r="S87" s="8">
        <v>1171220479</v>
      </c>
      <c r="T87" s="8" t="b">
        <v>1</v>
      </c>
      <c r="U87" s="11" t="s">
        <v>345</v>
      </c>
      <c r="V87" s="11" t="b">
        <v>0</v>
      </c>
      <c r="W87" s="11" t="b">
        <v>0</v>
      </c>
      <c r="X87" s="11" t="s">
        <v>613</v>
      </c>
      <c r="Y87" s="11" t="s">
        <v>614</v>
      </c>
      <c r="Z87" s="11" t="s">
        <v>615</v>
      </c>
      <c r="AA87" s="11" t="s">
        <v>616</v>
      </c>
      <c r="AB87" s="11" t="s">
        <v>660</v>
      </c>
      <c r="AC87" s="11" t="s">
        <v>618</v>
      </c>
      <c r="AD87" s="11" t="s">
        <v>619</v>
      </c>
      <c r="AE87" s="11" t="s">
        <v>620</v>
      </c>
      <c r="AF87" s="11" t="s">
        <v>621</v>
      </c>
    </row>
    <row r="88" spans="1:32" s="9" customFormat="1" x14ac:dyDescent="0.35">
      <c r="A88" s="8">
        <v>187</v>
      </c>
      <c r="B88" s="8" t="b">
        <v>1</v>
      </c>
      <c r="C88" s="8" t="b">
        <v>0</v>
      </c>
      <c r="D88" s="8">
        <v>43</v>
      </c>
      <c r="E88" s="8">
        <v>36</v>
      </c>
      <c r="F88" s="8">
        <v>1</v>
      </c>
      <c r="G88" s="8" t="b">
        <v>0</v>
      </c>
      <c r="H88" s="8">
        <v>79</v>
      </c>
      <c r="I88" s="8"/>
      <c r="J88" s="19">
        <v>79</v>
      </c>
      <c r="K88" s="91"/>
      <c r="L88" s="8" t="s">
        <v>488</v>
      </c>
      <c r="M88" s="12">
        <v>7</v>
      </c>
      <c r="N88" s="17">
        <v>34</v>
      </c>
      <c r="O88" s="17">
        <v>390</v>
      </c>
      <c r="P88" s="12" t="s">
        <v>450</v>
      </c>
      <c r="Q88" s="12" t="s">
        <v>460</v>
      </c>
      <c r="R88" s="12" t="s">
        <v>456</v>
      </c>
      <c r="S88" s="8">
        <v>754110143</v>
      </c>
      <c r="T88" s="8" t="b">
        <v>0</v>
      </c>
      <c r="U88" s="11" t="s">
        <v>350</v>
      </c>
      <c r="V88" s="11" t="b">
        <v>1</v>
      </c>
      <c r="W88" s="11" t="b">
        <v>1</v>
      </c>
      <c r="X88" s="11" t="s">
        <v>613</v>
      </c>
      <c r="Y88" s="11" t="s">
        <v>614</v>
      </c>
      <c r="Z88" s="11" t="s">
        <v>615</v>
      </c>
      <c r="AA88" s="11" t="s">
        <v>616</v>
      </c>
      <c r="AB88" s="11" t="s">
        <v>617</v>
      </c>
      <c r="AC88" s="11" t="s">
        <v>618</v>
      </c>
      <c r="AD88" s="11" t="s">
        <v>619</v>
      </c>
      <c r="AE88" s="11" t="s">
        <v>689</v>
      </c>
      <c r="AF88" s="11" t="s">
        <v>621</v>
      </c>
    </row>
    <row r="89" spans="1:32" x14ac:dyDescent="0.35">
      <c r="A89" s="8">
        <v>3206</v>
      </c>
      <c r="B89" s="8" t="b">
        <v>1</v>
      </c>
      <c r="C89" s="8" t="b">
        <v>0</v>
      </c>
      <c r="D89" s="8">
        <v>16</v>
      </c>
      <c r="E89" s="8">
        <v>64</v>
      </c>
      <c r="F89" s="8">
        <v>1</v>
      </c>
      <c r="G89" s="8" t="b">
        <v>1</v>
      </c>
      <c r="H89" s="8">
        <v>80</v>
      </c>
      <c r="I89" s="8"/>
      <c r="J89" s="19">
        <v>80</v>
      </c>
      <c r="K89" s="91"/>
      <c r="L89" s="8" t="s">
        <v>396</v>
      </c>
      <c r="M89" s="12">
        <v>7</v>
      </c>
      <c r="N89" s="17">
        <v>34</v>
      </c>
      <c r="O89" s="17">
        <v>388</v>
      </c>
      <c r="P89" s="12" t="s">
        <v>455</v>
      </c>
      <c r="Q89" s="12" t="s">
        <v>451</v>
      </c>
      <c r="R89" s="12" t="s">
        <v>456</v>
      </c>
      <c r="S89" s="8">
        <v>200438081</v>
      </c>
      <c r="T89" s="8" t="b">
        <v>1</v>
      </c>
      <c r="U89" s="11" t="s">
        <v>338</v>
      </c>
      <c r="V89" s="11" t="b">
        <v>1</v>
      </c>
      <c r="W89" s="11" t="b">
        <v>1</v>
      </c>
      <c r="X89" s="11" t="s">
        <v>613</v>
      </c>
      <c r="Y89" s="11" t="s">
        <v>614</v>
      </c>
      <c r="Z89" s="11" t="s">
        <v>615</v>
      </c>
      <c r="AA89" s="11" t="s">
        <v>616</v>
      </c>
      <c r="AB89" s="11" t="s">
        <v>617</v>
      </c>
      <c r="AC89" s="11" t="s">
        <v>618</v>
      </c>
      <c r="AD89" s="11" t="s">
        <v>619</v>
      </c>
      <c r="AE89" s="11" t="s">
        <v>689</v>
      </c>
      <c r="AF89" s="11" t="s">
        <v>621</v>
      </c>
    </row>
    <row r="90" spans="1:32" s="9" customFormat="1" x14ac:dyDescent="0.35">
      <c r="A90" s="8">
        <v>122</v>
      </c>
      <c r="B90" s="8" t="b">
        <v>1</v>
      </c>
      <c r="C90" s="8" t="b">
        <v>0</v>
      </c>
      <c r="D90" s="8">
        <v>55</v>
      </c>
      <c r="E90" s="8">
        <v>25</v>
      </c>
      <c r="F90" s="8">
        <v>2</v>
      </c>
      <c r="G90" s="8" t="b">
        <v>1</v>
      </c>
      <c r="H90" s="8">
        <v>81</v>
      </c>
      <c r="I90" s="8"/>
      <c r="J90" s="19">
        <v>80</v>
      </c>
      <c r="K90" s="91"/>
      <c r="L90" s="8" t="s">
        <v>401</v>
      </c>
      <c r="M90" s="12">
        <v>6</v>
      </c>
      <c r="N90" s="17">
        <v>24</v>
      </c>
      <c r="O90" s="17">
        <v>388</v>
      </c>
      <c r="P90" s="12" t="s">
        <v>450</v>
      </c>
      <c r="Q90" s="12" t="s">
        <v>451</v>
      </c>
      <c r="R90" s="12" t="s">
        <v>450</v>
      </c>
      <c r="S90" s="8">
        <v>851204388</v>
      </c>
      <c r="T90" s="8" t="b">
        <v>1</v>
      </c>
      <c r="U90" s="11" t="s">
        <v>349</v>
      </c>
      <c r="V90" s="11" t="b">
        <v>1</v>
      </c>
      <c r="W90" s="11" t="b">
        <v>0</v>
      </c>
      <c r="X90" s="11" t="s">
        <v>613</v>
      </c>
      <c r="Y90" s="11" t="s">
        <v>614</v>
      </c>
      <c r="Z90" s="11" t="s">
        <v>694</v>
      </c>
      <c r="AA90" s="11" t="s">
        <v>616</v>
      </c>
      <c r="AB90" s="11" t="s">
        <v>617</v>
      </c>
      <c r="AC90" s="11" t="s">
        <v>618</v>
      </c>
      <c r="AD90" s="11" t="s">
        <v>619</v>
      </c>
      <c r="AE90" s="11" t="s">
        <v>620</v>
      </c>
      <c r="AF90" s="11" t="s">
        <v>621</v>
      </c>
    </row>
    <row r="91" spans="1:32" x14ac:dyDescent="0.35">
      <c r="A91" s="8">
        <v>3216</v>
      </c>
      <c r="B91" s="8" t="b">
        <v>1</v>
      </c>
      <c r="C91" s="8" t="b">
        <v>0</v>
      </c>
      <c r="D91" s="8">
        <v>107</v>
      </c>
      <c r="E91" s="8">
        <v>-25</v>
      </c>
      <c r="F91" s="8">
        <v>1</v>
      </c>
      <c r="G91" s="8" t="b">
        <v>0</v>
      </c>
      <c r="H91" s="8">
        <v>82</v>
      </c>
      <c r="I91" s="8"/>
      <c r="J91" s="19">
        <v>82</v>
      </c>
      <c r="K91" s="91"/>
      <c r="L91" s="8" t="s">
        <v>541</v>
      </c>
      <c r="M91" s="12">
        <v>6</v>
      </c>
      <c r="N91" s="17">
        <v>16</v>
      </c>
      <c r="O91" s="17">
        <v>386</v>
      </c>
      <c r="P91" s="12" t="s">
        <v>455</v>
      </c>
      <c r="Q91" s="12" t="s">
        <v>460</v>
      </c>
      <c r="R91" s="12" t="s">
        <v>450</v>
      </c>
      <c r="S91" s="8">
        <v>1312193422</v>
      </c>
      <c r="T91" s="8" t="b">
        <v>1</v>
      </c>
      <c r="U91" s="11" t="s">
        <v>341</v>
      </c>
      <c r="V91" s="11" t="b">
        <v>1</v>
      </c>
      <c r="W91" s="11" t="b">
        <v>1</v>
      </c>
      <c r="X91" s="11" t="s">
        <v>691</v>
      </c>
      <c r="Y91" s="11" t="s">
        <v>614</v>
      </c>
      <c r="Z91" s="11" t="s">
        <v>615</v>
      </c>
      <c r="AA91" s="11" t="s">
        <v>616</v>
      </c>
      <c r="AB91" s="11" t="s">
        <v>617</v>
      </c>
      <c r="AC91" s="11" t="s">
        <v>618</v>
      </c>
      <c r="AD91" s="11" t="s">
        <v>619</v>
      </c>
      <c r="AE91" s="11" t="s">
        <v>620</v>
      </c>
      <c r="AF91" s="11" t="s">
        <v>621</v>
      </c>
    </row>
    <row r="92" spans="1:32" x14ac:dyDescent="0.35">
      <c r="A92" s="8">
        <v>31</v>
      </c>
      <c r="B92" s="8" t="b">
        <v>1</v>
      </c>
      <c r="C92" s="8" t="b">
        <v>0</v>
      </c>
      <c r="D92" s="8">
        <v>107</v>
      </c>
      <c r="E92" s="8">
        <v>-25</v>
      </c>
      <c r="F92" s="8">
        <v>2</v>
      </c>
      <c r="G92" s="8" t="b">
        <v>0</v>
      </c>
      <c r="H92" s="8">
        <v>83</v>
      </c>
      <c r="I92" s="8"/>
      <c r="J92" s="19">
        <v>82</v>
      </c>
      <c r="K92" s="91"/>
      <c r="L92" s="8" t="s">
        <v>550</v>
      </c>
      <c r="M92" s="12">
        <v>6</v>
      </c>
      <c r="N92" s="17">
        <v>18</v>
      </c>
      <c r="O92" s="17">
        <v>386</v>
      </c>
      <c r="P92" s="12" t="s">
        <v>455</v>
      </c>
      <c r="Q92" s="12" t="s">
        <v>460</v>
      </c>
      <c r="R92" s="12" t="s">
        <v>450</v>
      </c>
      <c r="S92" s="8">
        <v>36571557</v>
      </c>
      <c r="T92" s="8" t="b">
        <v>0</v>
      </c>
      <c r="U92" s="11" t="s">
        <v>347</v>
      </c>
      <c r="V92" s="11" t="b">
        <v>1</v>
      </c>
      <c r="W92" s="11" t="b">
        <v>0</v>
      </c>
      <c r="X92" s="11" t="s">
        <v>613</v>
      </c>
      <c r="Y92" s="11" t="s">
        <v>614</v>
      </c>
      <c r="Z92" s="11" t="s">
        <v>615</v>
      </c>
      <c r="AA92" s="11" t="s">
        <v>616</v>
      </c>
      <c r="AB92" s="11" t="s">
        <v>617</v>
      </c>
      <c r="AC92" s="11" t="s">
        <v>661</v>
      </c>
      <c r="AD92" s="11" t="s">
        <v>619</v>
      </c>
      <c r="AE92" s="11" t="s">
        <v>689</v>
      </c>
      <c r="AF92" s="11" t="s">
        <v>621</v>
      </c>
    </row>
    <row r="93" spans="1:32" x14ac:dyDescent="0.35">
      <c r="A93" s="8">
        <v>3211</v>
      </c>
      <c r="B93" s="8" t="b">
        <v>1</v>
      </c>
      <c r="C93" s="8" t="b">
        <v>0</v>
      </c>
      <c r="D93" s="8">
        <v>117</v>
      </c>
      <c r="E93" s="8">
        <v>-33</v>
      </c>
      <c r="F93" s="8">
        <v>1</v>
      </c>
      <c r="G93" s="8" t="b">
        <v>1</v>
      </c>
      <c r="H93" s="8">
        <v>84</v>
      </c>
      <c r="I93" s="8"/>
      <c r="J93" s="19">
        <v>84</v>
      </c>
      <c r="K93" s="91"/>
      <c r="L93" s="8" t="s">
        <v>402</v>
      </c>
      <c r="M93" s="12">
        <v>7</v>
      </c>
      <c r="N93" s="17">
        <v>34</v>
      </c>
      <c r="O93" s="17">
        <v>384</v>
      </c>
      <c r="P93" s="12" t="s">
        <v>455</v>
      </c>
      <c r="Q93" s="12" t="s">
        <v>451</v>
      </c>
      <c r="R93" s="12" t="s">
        <v>453</v>
      </c>
      <c r="S93" s="8">
        <v>1552949391</v>
      </c>
      <c r="T93" s="8" t="b">
        <v>1</v>
      </c>
      <c r="U93" s="11" t="s">
        <v>347</v>
      </c>
      <c r="V93" s="11" t="b">
        <v>1</v>
      </c>
      <c r="W93" s="11" t="b">
        <v>0</v>
      </c>
      <c r="X93" s="11" t="s">
        <v>613</v>
      </c>
      <c r="Y93" s="11" t="s">
        <v>614</v>
      </c>
      <c r="Z93" s="11" t="s">
        <v>615</v>
      </c>
      <c r="AA93" s="11" t="s">
        <v>616</v>
      </c>
      <c r="AB93" s="11" t="s">
        <v>617</v>
      </c>
      <c r="AC93" s="11" t="s">
        <v>618</v>
      </c>
      <c r="AD93" s="11" t="s">
        <v>619</v>
      </c>
      <c r="AE93" s="11" t="s">
        <v>620</v>
      </c>
      <c r="AF93" s="11" t="s">
        <v>621</v>
      </c>
    </row>
    <row r="94" spans="1:32" x14ac:dyDescent="0.35">
      <c r="A94" s="8">
        <v>58</v>
      </c>
      <c r="B94" s="8" t="b">
        <v>1</v>
      </c>
      <c r="C94" s="8" t="b">
        <v>0</v>
      </c>
      <c r="D94" s="8">
        <v>62</v>
      </c>
      <c r="E94" s="8">
        <v>22</v>
      </c>
      <c r="F94" s="8">
        <v>2</v>
      </c>
      <c r="G94" s="8" t="b">
        <v>1</v>
      </c>
      <c r="H94" s="8">
        <v>85</v>
      </c>
      <c r="I94" s="8"/>
      <c r="J94" s="19">
        <v>84</v>
      </c>
      <c r="K94" s="91"/>
      <c r="L94" s="8" t="s">
        <v>502</v>
      </c>
      <c r="M94" s="12">
        <v>7</v>
      </c>
      <c r="N94" s="17">
        <v>34</v>
      </c>
      <c r="O94" s="17">
        <v>384</v>
      </c>
      <c r="P94" s="12" t="s">
        <v>450</v>
      </c>
      <c r="Q94" s="12" t="s">
        <v>451</v>
      </c>
      <c r="R94" s="12" t="s">
        <v>450</v>
      </c>
      <c r="S94" s="8">
        <v>1146851161</v>
      </c>
      <c r="T94" s="8" t="b">
        <v>1</v>
      </c>
      <c r="U94" s="11" t="s">
        <v>347</v>
      </c>
      <c r="V94" s="11" t="b">
        <v>1</v>
      </c>
      <c r="W94" s="11" t="b">
        <v>0</v>
      </c>
      <c r="X94" s="11" t="s">
        <v>613</v>
      </c>
      <c r="Y94" s="11" t="s">
        <v>614</v>
      </c>
      <c r="Z94" s="11" t="s">
        <v>615</v>
      </c>
      <c r="AA94" s="11" t="s">
        <v>616</v>
      </c>
      <c r="AB94" s="11" t="s">
        <v>617</v>
      </c>
      <c r="AC94" s="11" t="s">
        <v>618</v>
      </c>
      <c r="AD94" s="11" t="s">
        <v>619</v>
      </c>
      <c r="AE94" s="11" t="s">
        <v>620</v>
      </c>
      <c r="AF94" s="11" t="s">
        <v>621</v>
      </c>
    </row>
    <row r="95" spans="1:32" s="9" customFormat="1" x14ac:dyDescent="0.35">
      <c r="A95" s="8">
        <v>1152</v>
      </c>
      <c r="B95" s="8" t="b">
        <v>1</v>
      </c>
      <c r="C95" s="8" t="b">
        <v>0</v>
      </c>
      <c r="D95" s="8">
        <v>90</v>
      </c>
      <c r="E95" s="8">
        <v>-6</v>
      </c>
      <c r="F95" s="8">
        <v>3</v>
      </c>
      <c r="G95" s="8" t="b">
        <v>1</v>
      </c>
      <c r="H95" s="8">
        <v>86</v>
      </c>
      <c r="I95" s="8"/>
      <c r="J95" s="19">
        <v>84</v>
      </c>
      <c r="K95" s="91"/>
      <c r="L95" s="8" t="s">
        <v>532</v>
      </c>
      <c r="M95" s="12">
        <v>6</v>
      </c>
      <c r="N95" s="17">
        <v>28</v>
      </c>
      <c r="O95" s="17">
        <v>384</v>
      </c>
      <c r="P95" s="12" t="s">
        <v>455</v>
      </c>
      <c r="Q95" s="12" t="s">
        <v>451</v>
      </c>
      <c r="R95" s="12" t="s">
        <v>453</v>
      </c>
      <c r="S95" s="8">
        <v>83113812</v>
      </c>
      <c r="T95" s="8" t="b">
        <v>1</v>
      </c>
      <c r="U95" s="11" t="s">
        <v>347</v>
      </c>
      <c r="V95" s="11" t="b">
        <v>1</v>
      </c>
      <c r="W95" s="11" t="b">
        <v>0</v>
      </c>
      <c r="X95" s="11" t="s">
        <v>613</v>
      </c>
      <c r="Y95" s="11" t="s">
        <v>614</v>
      </c>
      <c r="Z95" s="11" t="s">
        <v>615</v>
      </c>
      <c r="AA95" s="11" t="s">
        <v>616</v>
      </c>
      <c r="AB95" s="11" t="s">
        <v>617</v>
      </c>
      <c r="AC95" s="11" t="s">
        <v>618</v>
      </c>
      <c r="AD95" s="11" t="s">
        <v>685</v>
      </c>
      <c r="AE95" s="11" t="s">
        <v>689</v>
      </c>
      <c r="AF95" s="11" t="s">
        <v>621</v>
      </c>
    </row>
    <row r="96" spans="1:32" x14ac:dyDescent="0.35">
      <c r="A96" s="8">
        <v>1492</v>
      </c>
      <c r="B96" s="8" t="b">
        <v>1</v>
      </c>
      <c r="C96" s="8" t="b">
        <v>0</v>
      </c>
      <c r="D96" s="8">
        <v>62</v>
      </c>
      <c r="E96" s="8">
        <v>25</v>
      </c>
      <c r="F96" s="8">
        <v>1</v>
      </c>
      <c r="G96" s="8" t="b">
        <v>0</v>
      </c>
      <c r="H96" s="8">
        <v>87</v>
      </c>
      <c r="I96" s="8"/>
      <c r="J96" s="19">
        <v>87</v>
      </c>
      <c r="K96" s="91"/>
      <c r="L96" s="8" t="s">
        <v>516</v>
      </c>
      <c r="M96" s="12">
        <v>6</v>
      </c>
      <c r="N96" s="17">
        <v>18</v>
      </c>
      <c r="O96" s="17">
        <v>382</v>
      </c>
      <c r="P96" s="12" t="s">
        <v>455</v>
      </c>
      <c r="Q96" s="12" t="s">
        <v>460</v>
      </c>
      <c r="R96" s="12" t="s">
        <v>450</v>
      </c>
      <c r="S96" s="8">
        <v>300677459</v>
      </c>
      <c r="T96" s="8" t="b">
        <v>1</v>
      </c>
      <c r="U96" s="11" t="s">
        <v>340</v>
      </c>
      <c r="V96" s="11" t="b">
        <v>1</v>
      </c>
      <c r="W96" s="11" t="b">
        <v>1</v>
      </c>
      <c r="X96" s="11" t="s">
        <v>613</v>
      </c>
      <c r="Y96" s="11" t="s">
        <v>614</v>
      </c>
      <c r="Z96" s="11" t="s">
        <v>615</v>
      </c>
      <c r="AA96" s="11" t="s">
        <v>616</v>
      </c>
      <c r="AB96" s="11" t="s">
        <v>617</v>
      </c>
      <c r="AC96" s="11" t="s">
        <v>661</v>
      </c>
      <c r="AD96" s="11" t="s">
        <v>619</v>
      </c>
      <c r="AE96" s="11" t="s">
        <v>620</v>
      </c>
      <c r="AF96" s="11" t="s">
        <v>621</v>
      </c>
    </row>
    <row r="97" spans="1:32" x14ac:dyDescent="0.35">
      <c r="A97" s="8">
        <v>166</v>
      </c>
      <c r="B97" s="8" t="b">
        <v>1</v>
      </c>
      <c r="C97" s="8" t="b">
        <v>0</v>
      </c>
      <c r="D97" s="8">
        <v>55</v>
      </c>
      <c r="E97" s="8">
        <v>32</v>
      </c>
      <c r="F97" s="8">
        <v>2</v>
      </c>
      <c r="G97" s="8" t="b">
        <v>0</v>
      </c>
      <c r="H97" s="8">
        <v>88</v>
      </c>
      <c r="I97" s="8"/>
      <c r="J97" s="19">
        <v>87</v>
      </c>
      <c r="K97" s="91"/>
      <c r="L97" s="8" t="s">
        <v>494</v>
      </c>
      <c r="M97" s="12">
        <v>7</v>
      </c>
      <c r="N97" s="17">
        <v>34</v>
      </c>
      <c r="O97" s="17">
        <v>382</v>
      </c>
      <c r="P97" s="12" t="s">
        <v>455</v>
      </c>
      <c r="Q97" s="12" t="s">
        <v>451</v>
      </c>
      <c r="R97" s="12" t="s">
        <v>456</v>
      </c>
      <c r="S97" s="8">
        <v>1976020540</v>
      </c>
      <c r="T97" s="8" t="b">
        <v>1</v>
      </c>
      <c r="U97" s="11" t="s">
        <v>343</v>
      </c>
      <c r="V97" s="11" t="b">
        <v>1</v>
      </c>
      <c r="W97" s="11" t="b">
        <v>0</v>
      </c>
      <c r="X97" s="11" t="s">
        <v>613</v>
      </c>
      <c r="Y97" s="11" t="s">
        <v>614</v>
      </c>
      <c r="Z97" s="11" t="s">
        <v>615</v>
      </c>
      <c r="AA97" s="11" t="s">
        <v>616</v>
      </c>
      <c r="AB97" s="11" t="s">
        <v>617</v>
      </c>
      <c r="AC97" s="11" t="s">
        <v>618</v>
      </c>
      <c r="AD97" s="11" t="s">
        <v>619</v>
      </c>
      <c r="AE97" s="11" t="s">
        <v>620</v>
      </c>
      <c r="AF97" s="11" t="s">
        <v>621</v>
      </c>
    </row>
    <row r="98" spans="1:32" x14ac:dyDescent="0.35">
      <c r="A98" s="8">
        <v>146</v>
      </c>
      <c r="B98" s="8" t="b">
        <v>1</v>
      </c>
      <c r="C98" s="8" t="b">
        <v>0</v>
      </c>
      <c r="D98" s="8">
        <v>125</v>
      </c>
      <c r="E98" s="8">
        <v>-36</v>
      </c>
      <c r="F98" s="8">
        <v>1</v>
      </c>
      <c r="G98" s="8" t="b">
        <v>1</v>
      </c>
      <c r="H98" s="8">
        <v>89</v>
      </c>
      <c r="I98" s="8"/>
      <c r="J98" s="19">
        <v>89</v>
      </c>
      <c r="K98" s="91"/>
      <c r="L98" s="8" t="s">
        <v>555</v>
      </c>
      <c r="M98" s="12">
        <v>6</v>
      </c>
      <c r="N98" s="17">
        <v>24</v>
      </c>
      <c r="O98" s="17">
        <v>380</v>
      </c>
      <c r="P98" s="12" t="s">
        <v>455</v>
      </c>
      <c r="Q98" s="12" t="s">
        <v>460</v>
      </c>
      <c r="R98" s="12" t="s">
        <v>456</v>
      </c>
      <c r="S98" s="8">
        <v>597038967</v>
      </c>
      <c r="T98" s="8" t="b">
        <v>1</v>
      </c>
      <c r="U98" s="11" t="s">
        <v>342</v>
      </c>
      <c r="V98" s="11" t="b">
        <v>0</v>
      </c>
      <c r="W98" s="11" t="b">
        <v>0</v>
      </c>
      <c r="X98" s="11" t="s">
        <v>613</v>
      </c>
      <c r="Y98" s="11" t="s">
        <v>614</v>
      </c>
      <c r="Z98" s="11" t="s">
        <v>694</v>
      </c>
      <c r="AA98" s="11" t="s">
        <v>616</v>
      </c>
      <c r="AB98" s="11" t="s">
        <v>617</v>
      </c>
      <c r="AC98" s="11" t="s">
        <v>618</v>
      </c>
      <c r="AD98" s="11" t="s">
        <v>619</v>
      </c>
      <c r="AE98" s="11" t="s">
        <v>620</v>
      </c>
      <c r="AF98" s="11" t="s">
        <v>621</v>
      </c>
    </row>
    <row r="99" spans="1:32" x14ac:dyDescent="0.35">
      <c r="A99" s="8">
        <v>112</v>
      </c>
      <c r="B99" s="8" t="b">
        <v>1</v>
      </c>
      <c r="C99" s="8" t="b">
        <v>0</v>
      </c>
      <c r="D99" s="8">
        <v>43</v>
      </c>
      <c r="E99" s="8">
        <v>46</v>
      </c>
      <c r="F99" s="8">
        <v>2</v>
      </c>
      <c r="G99" s="8" t="b">
        <v>1</v>
      </c>
      <c r="H99" s="8">
        <v>90</v>
      </c>
      <c r="I99" s="8"/>
      <c r="J99" s="19">
        <v>89</v>
      </c>
      <c r="K99" s="91"/>
      <c r="L99" s="8" t="s">
        <v>489</v>
      </c>
      <c r="M99" s="12">
        <v>7</v>
      </c>
      <c r="N99" s="17">
        <v>34</v>
      </c>
      <c r="O99" s="17">
        <v>380</v>
      </c>
      <c r="P99" s="12" t="s">
        <v>455</v>
      </c>
      <c r="Q99" s="12" t="s">
        <v>451</v>
      </c>
      <c r="R99" s="12" t="s">
        <v>456</v>
      </c>
      <c r="S99" s="8">
        <v>430170561</v>
      </c>
      <c r="T99" s="8" t="b">
        <v>1</v>
      </c>
      <c r="U99" s="11" t="s">
        <v>342</v>
      </c>
      <c r="V99" s="11" t="b">
        <v>1</v>
      </c>
      <c r="W99" s="11" t="b">
        <v>0</v>
      </c>
      <c r="X99" s="11" t="s">
        <v>613</v>
      </c>
      <c r="Y99" s="11" t="s">
        <v>614</v>
      </c>
      <c r="Z99" s="11" t="s">
        <v>615</v>
      </c>
      <c r="AA99" s="11" t="s">
        <v>616</v>
      </c>
      <c r="AB99" s="11" t="s">
        <v>660</v>
      </c>
      <c r="AC99" s="11" t="s">
        <v>618</v>
      </c>
      <c r="AD99" s="11" t="s">
        <v>619</v>
      </c>
      <c r="AE99" s="11" t="s">
        <v>689</v>
      </c>
      <c r="AF99" s="11" t="s">
        <v>621</v>
      </c>
    </row>
    <row r="100" spans="1:32" x14ac:dyDescent="0.35">
      <c r="A100" s="8">
        <v>175</v>
      </c>
      <c r="B100" s="8" t="b">
        <v>1</v>
      </c>
      <c r="C100" s="8" t="b">
        <v>0</v>
      </c>
      <c r="D100" s="8">
        <v>55</v>
      </c>
      <c r="E100" s="8">
        <v>36</v>
      </c>
      <c r="F100" s="8">
        <v>1</v>
      </c>
      <c r="G100" s="8" t="b">
        <v>0</v>
      </c>
      <c r="H100" s="8">
        <v>91</v>
      </c>
      <c r="I100" s="8"/>
      <c r="J100" s="19">
        <v>91</v>
      </c>
      <c r="K100" s="91"/>
      <c r="L100" s="8" t="s">
        <v>393</v>
      </c>
      <c r="M100" s="12">
        <v>6</v>
      </c>
      <c r="N100" s="17">
        <v>16</v>
      </c>
      <c r="O100" s="17">
        <v>378</v>
      </c>
      <c r="P100" s="12" t="s">
        <v>455</v>
      </c>
      <c r="Q100" s="12" t="s">
        <v>451</v>
      </c>
      <c r="R100" s="12" t="s">
        <v>456</v>
      </c>
      <c r="S100" s="8">
        <v>144192624</v>
      </c>
      <c r="T100" s="8" t="b">
        <v>1</v>
      </c>
      <c r="U100" s="11" t="s">
        <v>346</v>
      </c>
      <c r="V100" s="11" t="b">
        <v>1</v>
      </c>
      <c r="W100" s="11" t="b">
        <v>0</v>
      </c>
      <c r="X100" s="11" t="s">
        <v>691</v>
      </c>
      <c r="Y100" s="11" t="s">
        <v>614</v>
      </c>
      <c r="Z100" s="11" t="s">
        <v>615</v>
      </c>
      <c r="AA100" s="11" t="s">
        <v>616</v>
      </c>
      <c r="AB100" s="11" t="s">
        <v>617</v>
      </c>
      <c r="AC100" s="11" t="s">
        <v>618</v>
      </c>
      <c r="AD100" s="11" t="s">
        <v>619</v>
      </c>
      <c r="AE100" s="11" t="s">
        <v>689</v>
      </c>
      <c r="AF100" s="11" t="s">
        <v>621</v>
      </c>
    </row>
    <row r="101" spans="1:32" x14ac:dyDescent="0.35">
      <c r="A101" s="8">
        <v>205</v>
      </c>
      <c r="B101" s="8" t="b">
        <v>1</v>
      </c>
      <c r="C101" s="8" t="b">
        <v>0</v>
      </c>
      <c r="D101" s="8">
        <v>107</v>
      </c>
      <c r="E101" s="8">
        <v>-16</v>
      </c>
      <c r="F101" s="8">
        <v>2</v>
      </c>
      <c r="G101" s="8" t="b">
        <v>0</v>
      </c>
      <c r="H101" s="8">
        <v>92</v>
      </c>
      <c r="I101" s="8"/>
      <c r="J101" s="19">
        <v>91</v>
      </c>
      <c r="K101" s="91"/>
      <c r="L101" s="8" t="s">
        <v>536</v>
      </c>
      <c r="M101" s="12">
        <v>7</v>
      </c>
      <c r="N101" s="17">
        <v>34</v>
      </c>
      <c r="O101" s="17">
        <v>378</v>
      </c>
      <c r="P101" s="12" t="s">
        <v>455</v>
      </c>
      <c r="Q101" s="12" t="s">
        <v>451</v>
      </c>
      <c r="R101" s="12" t="s">
        <v>450</v>
      </c>
      <c r="S101" s="8">
        <v>1313534838</v>
      </c>
      <c r="T101" s="8" t="b">
        <v>1</v>
      </c>
      <c r="U101" s="11" t="s">
        <v>342</v>
      </c>
      <c r="V101" s="11" t="b">
        <v>1</v>
      </c>
      <c r="W101" s="11" t="b">
        <v>0</v>
      </c>
      <c r="X101" s="11" t="s">
        <v>613</v>
      </c>
      <c r="Y101" s="11" t="s">
        <v>614</v>
      </c>
      <c r="Z101" s="11" t="s">
        <v>615</v>
      </c>
      <c r="AA101" s="11" t="s">
        <v>616</v>
      </c>
      <c r="AB101" s="11" t="s">
        <v>660</v>
      </c>
      <c r="AC101" s="11" t="s">
        <v>618</v>
      </c>
      <c r="AD101" s="11" t="s">
        <v>619</v>
      </c>
      <c r="AE101" s="11" t="s">
        <v>689</v>
      </c>
      <c r="AF101" s="11" t="s">
        <v>621</v>
      </c>
    </row>
    <row r="102" spans="1:32" x14ac:dyDescent="0.35">
      <c r="A102" s="8">
        <v>171</v>
      </c>
      <c r="B102" s="8" t="b">
        <v>1</v>
      </c>
      <c r="C102" s="8" t="b">
        <v>0</v>
      </c>
      <c r="D102" s="8">
        <v>55</v>
      </c>
      <c r="E102" s="8">
        <v>38</v>
      </c>
      <c r="F102" s="8">
        <v>1</v>
      </c>
      <c r="G102" s="8" t="b">
        <v>1</v>
      </c>
      <c r="H102" s="8">
        <v>93</v>
      </c>
      <c r="I102" s="8"/>
      <c r="J102" s="19">
        <v>93</v>
      </c>
      <c r="K102" s="91"/>
      <c r="L102" s="8" t="s">
        <v>493</v>
      </c>
      <c r="M102" s="12">
        <v>7</v>
      </c>
      <c r="N102" s="17">
        <v>34</v>
      </c>
      <c r="O102" s="17">
        <v>376</v>
      </c>
      <c r="P102" s="12" t="s">
        <v>455</v>
      </c>
      <c r="Q102" s="12" t="s">
        <v>460</v>
      </c>
      <c r="R102" s="12" t="s">
        <v>456</v>
      </c>
      <c r="S102" s="8">
        <v>1983143980</v>
      </c>
      <c r="T102" s="8" t="b">
        <v>1</v>
      </c>
      <c r="U102" s="11" t="s">
        <v>347</v>
      </c>
      <c r="V102" s="11" t="b">
        <v>1</v>
      </c>
      <c r="W102" s="11" t="b">
        <v>0</v>
      </c>
      <c r="X102" s="11" t="s">
        <v>613</v>
      </c>
      <c r="Y102" s="11" t="s">
        <v>614</v>
      </c>
      <c r="Z102" s="11" t="s">
        <v>615</v>
      </c>
      <c r="AA102" s="11" t="s">
        <v>616</v>
      </c>
      <c r="AB102" s="11" t="s">
        <v>617</v>
      </c>
      <c r="AC102" s="11" t="s">
        <v>618</v>
      </c>
      <c r="AD102" s="11" t="s">
        <v>619</v>
      </c>
      <c r="AE102" s="11" t="s">
        <v>620</v>
      </c>
      <c r="AF102" s="11" t="s">
        <v>621</v>
      </c>
    </row>
    <row r="103" spans="1:32" x14ac:dyDescent="0.35">
      <c r="A103" s="8">
        <v>1294</v>
      </c>
      <c r="B103" s="8" t="b">
        <v>1</v>
      </c>
      <c r="C103" s="8" t="b">
        <v>0</v>
      </c>
      <c r="D103" s="8">
        <v>33</v>
      </c>
      <c r="E103" s="8">
        <v>60</v>
      </c>
      <c r="F103" s="8">
        <v>2</v>
      </c>
      <c r="G103" s="8" t="b">
        <v>1</v>
      </c>
      <c r="H103" s="8">
        <v>94</v>
      </c>
      <c r="I103" s="8"/>
      <c r="J103" s="19">
        <v>93</v>
      </c>
      <c r="K103" s="91"/>
      <c r="L103" s="8" t="s">
        <v>480</v>
      </c>
      <c r="M103" s="12">
        <v>7</v>
      </c>
      <c r="N103" s="17">
        <v>34</v>
      </c>
      <c r="O103" s="17">
        <v>376</v>
      </c>
      <c r="P103" s="12" t="s">
        <v>455</v>
      </c>
      <c r="Q103" s="12" t="s">
        <v>451</v>
      </c>
      <c r="R103" s="12" t="s">
        <v>453</v>
      </c>
      <c r="S103" s="8">
        <v>1213009092</v>
      </c>
      <c r="T103" s="8" t="b">
        <v>1</v>
      </c>
      <c r="U103" s="11" t="s">
        <v>342</v>
      </c>
      <c r="V103" s="11" t="b">
        <v>0</v>
      </c>
      <c r="W103" s="11" t="b">
        <v>0</v>
      </c>
      <c r="X103" s="11" t="s">
        <v>613</v>
      </c>
      <c r="Y103" s="11" t="s">
        <v>614</v>
      </c>
      <c r="Z103" s="11" t="s">
        <v>615</v>
      </c>
      <c r="AA103" s="11" t="s">
        <v>616</v>
      </c>
      <c r="AB103" s="11" t="s">
        <v>617</v>
      </c>
      <c r="AC103" s="11" t="s">
        <v>618</v>
      </c>
      <c r="AD103" s="11" t="s">
        <v>619</v>
      </c>
      <c r="AE103" s="11" t="s">
        <v>620</v>
      </c>
      <c r="AF103" s="11" t="s">
        <v>621</v>
      </c>
    </row>
    <row r="104" spans="1:32" x14ac:dyDescent="0.35">
      <c r="A104" s="8">
        <v>1324</v>
      </c>
      <c r="B104" s="8" t="b">
        <v>1</v>
      </c>
      <c r="C104" s="8" t="b">
        <v>0</v>
      </c>
      <c r="D104" s="8">
        <v>72</v>
      </c>
      <c r="E104" s="8">
        <v>21</v>
      </c>
      <c r="F104" s="8">
        <v>3</v>
      </c>
      <c r="G104" s="8" t="b">
        <v>1</v>
      </c>
      <c r="H104" s="8">
        <v>95</v>
      </c>
      <c r="I104" s="8"/>
      <c r="J104" s="19">
        <v>93</v>
      </c>
      <c r="K104" s="91"/>
      <c r="L104" s="8" t="s">
        <v>513</v>
      </c>
      <c r="M104" s="12">
        <v>7</v>
      </c>
      <c r="N104" s="17">
        <v>34</v>
      </c>
      <c r="O104" s="17">
        <v>376</v>
      </c>
      <c r="P104" s="12" t="s">
        <v>455</v>
      </c>
      <c r="Q104" s="12" t="s">
        <v>451</v>
      </c>
      <c r="R104" s="12" t="s">
        <v>456</v>
      </c>
      <c r="S104" s="8">
        <v>831600733</v>
      </c>
      <c r="T104" s="8" t="b">
        <v>1</v>
      </c>
      <c r="U104" s="11" t="s">
        <v>350</v>
      </c>
      <c r="V104" s="11" t="b">
        <v>1</v>
      </c>
      <c r="W104" s="11" t="b">
        <v>1</v>
      </c>
      <c r="X104" s="11" t="s">
        <v>613</v>
      </c>
      <c r="Y104" s="11" t="s">
        <v>614</v>
      </c>
      <c r="Z104" s="11" t="s">
        <v>615</v>
      </c>
      <c r="AA104" s="11" t="s">
        <v>616</v>
      </c>
      <c r="AB104" s="11" t="s">
        <v>617</v>
      </c>
      <c r="AC104" s="11" t="s">
        <v>618</v>
      </c>
      <c r="AD104" s="11" t="s">
        <v>619</v>
      </c>
      <c r="AE104" s="11" t="s">
        <v>620</v>
      </c>
      <c r="AF104" s="11" t="s">
        <v>621</v>
      </c>
    </row>
    <row r="105" spans="1:32" x14ac:dyDescent="0.35">
      <c r="A105" s="8">
        <v>3201</v>
      </c>
      <c r="B105" s="8" t="b">
        <v>1</v>
      </c>
      <c r="C105" s="8" t="b">
        <v>0</v>
      </c>
      <c r="D105" s="8">
        <v>90</v>
      </c>
      <c r="E105" s="8">
        <v>6</v>
      </c>
      <c r="F105" s="8">
        <v>1</v>
      </c>
      <c r="G105" s="8" t="b">
        <v>0</v>
      </c>
      <c r="H105" s="8">
        <v>96</v>
      </c>
      <c r="I105" s="8"/>
      <c r="J105" s="19">
        <v>96</v>
      </c>
      <c r="K105" s="91"/>
      <c r="L105" s="8" t="s">
        <v>523</v>
      </c>
      <c r="M105" s="12">
        <v>7</v>
      </c>
      <c r="N105" s="17">
        <v>34</v>
      </c>
      <c r="O105" s="17">
        <v>374</v>
      </c>
      <c r="P105" s="12" t="s">
        <v>455</v>
      </c>
      <c r="Q105" s="12" t="s">
        <v>451</v>
      </c>
      <c r="R105" s="12" t="s">
        <v>450</v>
      </c>
      <c r="S105" s="8">
        <v>494534092</v>
      </c>
      <c r="T105" s="8" t="b">
        <v>1</v>
      </c>
      <c r="U105" s="11" t="s">
        <v>343</v>
      </c>
      <c r="V105" s="11" t="b">
        <v>1</v>
      </c>
      <c r="W105" s="11" t="b">
        <v>0</v>
      </c>
      <c r="X105" s="11" t="s">
        <v>613</v>
      </c>
      <c r="Y105" s="11" t="s">
        <v>614</v>
      </c>
      <c r="Z105" s="11" t="s">
        <v>615</v>
      </c>
      <c r="AA105" s="11" t="s">
        <v>616</v>
      </c>
      <c r="AB105" s="11" t="s">
        <v>617</v>
      </c>
      <c r="AC105" s="11" t="s">
        <v>618</v>
      </c>
      <c r="AD105" s="11" t="s">
        <v>619</v>
      </c>
      <c r="AE105" s="11" t="s">
        <v>620</v>
      </c>
      <c r="AF105" s="11" t="s">
        <v>621</v>
      </c>
    </row>
    <row r="106" spans="1:32" x14ac:dyDescent="0.35">
      <c r="A106" s="8">
        <v>114</v>
      </c>
      <c r="B106" s="8" t="b">
        <v>1</v>
      </c>
      <c r="C106" s="8" t="b">
        <v>0</v>
      </c>
      <c r="D106" s="8">
        <v>80</v>
      </c>
      <c r="E106" s="8">
        <v>17</v>
      </c>
      <c r="F106" s="8">
        <v>1</v>
      </c>
      <c r="G106" s="8" t="b">
        <v>1</v>
      </c>
      <c r="H106" s="8">
        <v>97</v>
      </c>
      <c r="I106" s="8"/>
      <c r="J106" s="19">
        <v>97</v>
      </c>
      <c r="K106" s="91"/>
      <c r="L106" s="8" t="s">
        <v>518</v>
      </c>
      <c r="M106" s="12">
        <v>7</v>
      </c>
      <c r="N106" s="17">
        <v>34</v>
      </c>
      <c r="O106" s="17">
        <v>370</v>
      </c>
      <c r="P106" s="12" t="s">
        <v>455</v>
      </c>
      <c r="Q106" s="12" t="s">
        <v>460</v>
      </c>
      <c r="R106" s="12" t="s">
        <v>450</v>
      </c>
      <c r="S106" s="8">
        <v>589176941</v>
      </c>
      <c r="T106" s="8" t="b">
        <v>1</v>
      </c>
      <c r="U106" s="11" t="s">
        <v>344</v>
      </c>
      <c r="V106" s="11" t="b">
        <v>0</v>
      </c>
      <c r="W106" s="11" t="b">
        <v>0</v>
      </c>
      <c r="X106" s="11" t="s">
        <v>613</v>
      </c>
      <c r="Y106" s="11" t="s">
        <v>614</v>
      </c>
      <c r="Z106" s="11" t="s">
        <v>615</v>
      </c>
      <c r="AA106" s="11" t="s">
        <v>616</v>
      </c>
      <c r="AB106" s="11" t="s">
        <v>617</v>
      </c>
      <c r="AC106" s="11" t="s">
        <v>618</v>
      </c>
      <c r="AD106" s="11" t="s">
        <v>619</v>
      </c>
      <c r="AE106" s="11" t="s">
        <v>620</v>
      </c>
      <c r="AF106" s="11" t="s">
        <v>621</v>
      </c>
    </row>
    <row r="107" spans="1:32" x14ac:dyDescent="0.35">
      <c r="A107" s="8">
        <v>263</v>
      </c>
      <c r="B107" s="8" t="b">
        <v>1</v>
      </c>
      <c r="C107" s="8" t="b">
        <v>0</v>
      </c>
      <c r="D107" s="8">
        <v>43</v>
      </c>
      <c r="E107" s="8">
        <v>54</v>
      </c>
      <c r="F107" s="8">
        <v>2</v>
      </c>
      <c r="G107" s="8" t="b">
        <v>1</v>
      </c>
      <c r="H107" s="8">
        <v>98</v>
      </c>
      <c r="I107" s="8"/>
      <c r="J107" s="19">
        <v>97</v>
      </c>
      <c r="K107" s="91"/>
      <c r="L107" s="8" t="s">
        <v>484</v>
      </c>
      <c r="M107" s="12">
        <v>7</v>
      </c>
      <c r="N107" s="17">
        <v>34</v>
      </c>
      <c r="O107" s="17">
        <v>370</v>
      </c>
      <c r="P107" s="12" t="s">
        <v>455</v>
      </c>
      <c r="Q107" s="12" t="s">
        <v>460</v>
      </c>
      <c r="R107" s="12" t="s">
        <v>456</v>
      </c>
      <c r="S107" s="8">
        <v>1441286149</v>
      </c>
      <c r="T107" s="8" t="b">
        <v>1</v>
      </c>
      <c r="U107" s="11" t="s">
        <v>349</v>
      </c>
      <c r="V107" s="11" t="b">
        <v>0</v>
      </c>
      <c r="W107" s="11" t="b">
        <v>0</v>
      </c>
      <c r="X107" s="11" t="s">
        <v>613</v>
      </c>
      <c r="Y107" s="11" t="s">
        <v>614</v>
      </c>
      <c r="Z107" s="11" t="s">
        <v>615</v>
      </c>
      <c r="AA107" s="11" t="s">
        <v>616</v>
      </c>
      <c r="AB107" s="11" t="s">
        <v>660</v>
      </c>
      <c r="AC107" s="11" t="s">
        <v>618</v>
      </c>
      <c r="AD107" s="11" t="s">
        <v>619</v>
      </c>
      <c r="AE107" s="11" t="s">
        <v>620</v>
      </c>
      <c r="AF107" s="11" t="s">
        <v>621</v>
      </c>
    </row>
    <row r="108" spans="1:32" x14ac:dyDescent="0.35">
      <c r="A108" s="8">
        <v>100</v>
      </c>
      <c r="B108" s="8" t="b">
        <v>1</v>
      </c>
      <c r="C108" s="8" t="b">
        <v>1</v>
      </c>
      <c r="D108" s="8">
        <v>125</v>
      </c>
      <c r="E108" s="8">
        <v>-28</v>
      </c>
      <c r="F108" s="8">
        <v>3</v>
      </c>
      <c r="G108" s="8" t="b">
        <v>1</v>
      </c>
      <c r="H108" s="8">
        <v>99</v>
      </c>
      <c r="I108" s="8"/>
      <c r="J108" s="19">
        <v>97</v>
      </c>
      <c r="K108" s="91"/>
      <c r="L108" s="8" t="s">
        <v>509</v>
      </c>
      <c r="M108" s="12">
        <v>7</v>
      </c>
      <c r="N108" s="17">
        <v>34</v>
      </c>
      <c r="O108" s="17">
        <v>370</v>
      </c>
      <c r="P108" s="12" t="s">
        <v>450</v>
      </c>
      <c r="Q108" s="12" t="s">
        <v>451</v>
      </c>
      <c r="R108" s="12" t="s">
        <v>450</v>
      </c>
      <c r="S108" s="8">
        <v>229595065</v>
      </c>
      <c r="T108" s="8" t="b">
        <v>1</v>
      </c>
      <c r="U108" s="11" t="s">
        <v>349</v>
      </c>
      <c r="V108" s="11" t="b">
        <v>0</v>
      </c>
      <c r="W108" s="11" t="b">
        <v>0</v>
      </c>
      <c r="X108" s="11" t="s">
        <v>613</v>
      </c>
      <c r="Y108" s="11" t="s">
        <v>614</v>
      </c>
      <c r="Z108" s="11" t="s">
        <v>615</v>
      </c>
      <c r="AA108" s="11" t="s">
        <v>616</v>
      </c>
      <c r="AB108" s="11" t="s">
        <v>617</v>
      </c>
      <c r="AC108" s="11" t="s">
        <v>618</v>
      </c>
      <c r="AD108" s="11" t="s">
        <v>619</v>
      </c>
      <c r="AE108" s="11" t="s">
        <v>620</v>
      </c>
      <c r="AF108" s="11" t="s">
        <v>621</v>
      </c>
    </row>
    <row r="109" spans="1:32" x14ac:dyDescent="0.35">
      <c r="A109" s="8">
        <v>85</v>
      </c>
      <c r="B109" s="8" t="b">
        <v>1</v>
      </c>
      <c r="C109" s="8" t="b">
        <v>0</v>
      </c>
      <c r="D109" s="8">
        <v>33</v>
      </c>
      <c r="E109" s="8">
        <v>64</v>
      </c>
      <c r="F109" s="8">
        <v>4</v>
      </c>
      <c r="G109" s="8" t="b">
        <v>1</v>
      </c>
      <c r="H109" s="8">
        <v>100</v>
      </c>
      <c r="I109" s="8"/>
      <c r="J109" s="19">
        <v>97</v>
      </c>
      <c r="K109" s="91"/>
      <c r="L109" s="8" t="s">
        <v>496</v>
      </c>
      <c r="M109" s="12">
        <v>5</v>
      </c>
      <c r="N109" s="17">
        <v>4</v>
      </c>
      <c r="O109" s="17">
        <v>370</v>
      </c>
      <c r="P109" s="12" t="s">
        <v>455</v>
      </c>
      <c r="Q109" s="12" t="s">
        <v>460</v>
      </c>
      <c r="R109" s="12" t="s">
        <v>456</v>
      </c>
      <c r="S109" s="8">
        <v>1879059236</v>
      </c>
      <c r="T109" s="8" t="b">
        <v>1</v>
      </c>
      <c r="U109" s="11" t="s">
        <v>342</v>
      </c>
      <c r="V109" s="11" t="b">
        <v>0</v>
      </c>
      <c r="W109" s="11" t="b">
        <v>0</v>
      </c>
      <c r="X109" s="11" t="s">
        <v>691</v>
      </c>
      <c r="Y109" s="11" t="s">
        <v>688</v>
      </c>
      <c r="Z109" s="11" t="s">
        <v>615</v>
      </c>
      <c r="AA109" s="11" t="s">
        <v>616</v>
      </c>
      <c r="AB109" s="11" t="s">
        <v>617</v>
      </c>
      <c r="AC109" s="11" t="s">
        <v>618</v>
      </c>
      <c r="AD109" s="11" t="s">
        <v>619</v>
      </c>
      <c r="AE109" s="11" t="s">
        <v>689</v>
      </c>
      <c r="AF109" s="11" t="s">
        <v>621</v>
      </c>
    </row>
    <row r="110" spans="1:32" x14ac:dyDescent="0.35">
      <c r="A110" s="8">
        <v>3198</v>
      </c>
      <c r="B110" s="8" t="b">
        <v>1</v>
      </c>
      <c r="C110" s="8" t="b">
        <v>0</v>
      </c>
      <c r="D110" s="8">
        <v>80</v>
      </c>
      <c r="E110" s="8">
        <v>21</v>
      </c>
      <c r="F110" s="8">
        <v>1</v>
      </c>
      <c r="G110" s="8" t="b">
        <v>0</v>
      </c>
      <c r="H110" s="8">
        <v>101</v>
      </c>
      <c r="I110" s="8"/>
      <c r="J110" s="19">
        <v>101</v>
      </c>
      <c r="K110" s="91"/>
      <c r="L110" s="8" t="s">
        <v>524</v>
      </c>
      <c r="M110" s="12">
        <v>6</v>
      </c>
      <c r="N110" s="17">
        <v>18</v>
      </c>
      <c r="O110" s="17">
        <v>368</v>
      </c>
      <c r="P110" s="12" t="s">
        <v>450</v>
      </c>
      <c r="Q110" s="12" t="s">
        <v>451</v>
      </c>
      <c r="R110" s="12" t="s">
        <v>453</v>
      </c>
      <c r="S110" s="8">
        <v>456290257</v>
      </c>
      <c r="T110" s="8" t="b">
        <v>1</v>
      </c>
      <c r="U110" s="11" t="s">
        <v>347</v>
      </c>
      <c r="V110" s="11" t="b">
        <v>1</v>
      </c>
      <c r="W110" s="11" t="b">
        <v>0</v>
      </c>
      <c r="X110" s="11" t="s">
        <v>613</v>
      </c>
      <c r="Y110" s="11" t="s">
        <v>614</v>
      </c>
      <c r="Z110" s="11" t="s">
        <v>615</v>
      </c>
      <c r="AA110" s="11" t="s">
        <v>616</v>
      </c>
      <c r="AB110" s="11" t="s">
        <v>617</v>
      </c>
      <c r="AC110" s="11" t="s">
        <v>661</v>
      </c>
      <c r="AD110" s="11" t="s">
        <v>619</v>
      </c>
      <c r="AE110" s="11" t="s">
        <v>620</v>
      </c>
      <c r="AF110" s="11" t="s">
        <v>621</v>
      </c>
    </row>
    <row r="111" spans="1:32" x14ac:dyDescent="0.35">
      <c r="A111" s="8">
        <v>160</v>
      </c>
      <c r="B111" s="8" t="b">
        <v>1</v>
      </c>
      <c r="C111" s="8" t="b">
        <v>1</v>
      </c>
      <c r="D111" s="8">
        <v>117</v>
      </c>
      <c r="E111" s="8">
        <v>-16</v>
      </c>
      <c r="F111" s="8">
        <v>2</v>
      </c>
      <c r="G111" s="8" t="b">
        <v>0</v>
      </c>
      <c r="H111" s="8">
        <v>102</v>
      </c>
      <c r="I111" s="8"/>
      <c r="J111" s="19">
        <v>101</v>
      </c>
      <c r="K111" s="91"/>
      <c r="L111" s="8" t="s">
        <v>514</v>
      </c>
      <c r="M111" s="12">
        <v>6</v>
      </c>
      <c r="N111" s="17">
        <v>22</v>
      </c>
      <c r="O111" s="17">
        <v>368</v>
      </c>
      <c r="P111" s="12" t="s">
        <v>455</v>
      </c>
      <c r="Q111" s="12" t="s">
        <v>451</v>
      </c>
      <c r="R111" s="12" t="s">
        <v>450</v>
      </c>
      <c r="S111" s="8">
        <v>607389130</v>
      </c>
      <c r="T111" s="8" t="b">
        <v>1</v>
      </c>
      <c r="U111" s="11" t="s">
        <v>344</v>
      </c>
      <c r="V111" s="11" t="b">
        <v>0</v>
      </c>
      <c r="W111" s="11" t="b">
        <v>0</v>
      </c>
      <c r="X111" s="11" t="s">
        <v>613</v>
      </c>
      <c r="Y111" s="11" t="s">
        <v>688</v>
      </c>
      <c r="Z111" s="11" t="s">
        <v>615</v>
      </c>
      <c r="AA111" s="11" t="s">
        <v>616</v>
      </c>
      <c r="AB111" s="11" t="s">
        <v>660</v>
      </c>
      <c r="AC111" s="11" t="s">
        <v>618</v>
      </c>
      <c r="AD111" s="11" t="s">
        <v>619</v>
      </c>
      <c r="AE111" s="11" t="s">
        <v>620</v>
      </c>
      <c r="AF111" s="11" t="s">
        <v>621</v>
      </c>
    </row>
    <row r="112" spans="1:32" x14ac:dyDescent="0.35">
      <c r="A112" s="8">
        <v>186</v>
      </c>
      <c r="B112" s="8" t="b">
        <v>1</v>
      </c>
      <c r="C112" s="8" t="b">
        <v>0</v>
      </c>
      <c r="D112" s="8">
        <v>55</v>
      </c>
      <c r="E112" s="8">
        <v>46</v>
      </c>
      <c r="F112" s="8">
        <v>3</v>
      </c>
      <c r="G112" s="8" t="b">
        <v>0</v>
      </c>
      <c r="H112" s="8">
        <v>103</v>
      </c>
      <c r="I112" s="8"/>
      <c r="J112" s="19">
        <v>101</v>
      </c>
      <c r="K112" s="91"/>
      <c r="L112" s="8" t="s">
        <v>503</v>
      </c>
      <c r="M112" s="12">
        <v>6</v>
      </c>
      <c r="N112" s="17">
        <v>24</v>
      </c>
      <c r="O112" s="17">
        <v>368</v>
      </c>
      <c r="P112" s="12" t="s">
        <v>455</v>
      </c>
      <c r="Q112" s="12" t="s">
        <v>460</v>
      </c>
      <c r="R112" s="12" t="s">
        <v>450</v>
      </c>
      <c r="S112" s="8">
        <v>919735560</v>
      </c>
      <c r="T112" s="8" t="b">
        <v>1</v>
      </c>
      <c r="U112" s="11" t="s">
        <v>349</v>
      </c>
      <c r="V112" s="11" t="b">
        <v>1</v>
      </c>
      <c r="W112" s="11" t="b">
        <v>0</v>
      </c>
      <c r="X112" s="11" t="s">
        <v>613</v>
      </c>
      <c r="Y112" s="11" t="s">
        <v>614</v>
      </c>
      <c r="Z112" s="11" t="s">
        <v>694</v>
      </c>
      <c r="AA112" s="11" t="s">
        <v>616</v>
      </c>
      <c r="AB112" s="11" t="s">
        <v>617</v>
      </c>
      <c r="AC112" s="11" t="s">
        <v>618</v>
      </c>
      <c r="AD112" s="11" t="s">
        <v>619</v>
      </c>
      <c r="AE112" s="11" t="s">
        <v>689</v>
      </c>
      <c r="AF112" s="11" t="s">
        <v>621</v>
      </c>
    </row>
    <row r="113" spans="1:32" x14ac:dyDescent="0.35">
      <c r="A113" s="8">
        <v>93</v>
      </c>
      <c r="B113" s="8" t="b">
        <v>1</v>
      </c>
      <c r="C113" s="8" t="b">
        <v>0</v>
      </c>
      <c r="D113" s="8">
        <v>139</v>
      </c>
      <c r="E113" s="8">
        <v>-35</v>
      </c>
      <c r="F113" s="8">
        <v>1</v>
      </c>
      <c r="G113" s="8" t="b">
        <v>1</v>
      </c>
      <c r="H113" s="8">
        <v>104</v>
      </c>
      <c r="I113" s="8"/>
      <c r="J113" s="19">
        <v>104</v>
      </c>
      <c r="K113" s="91"/>
      <c r="L113" s="8" t="s">
        <v>566</v>
      </c>
      <c r="M113" s="12">
        <v>7</v>
      </c>
      <c r="N113" s="17">
        <v>34</v>
      </c>
      <c r="O113" s="17">
        <v>366</v>
      </c>
      <c r="P113" s="12" t="s">
        <v>455</v>
      </c>
      <c r="Q113" s="12" t="s">
        <v>451</v>
      </c>
      <c r="R113" s="12" t="s">
        <v>450</v>
      </c>
      <c r="S113" s="8">
        <v>1530752851</v>
      </c>
      <c r="T113" s="8" t="b">
        <v>1</v>
      </c>
      <c r="U113" s="11" t="s">
        <v>348</v>
      </c>
      <c r="V113" s="11" t="b">
        <v>1</v>
      </c>
      <c r="W113" s="11" t="b">
        <v>1</v>
      </c>
      <c r="X113" s="11" t="s">
        <v>613</v>
      </c>
      <c r="Y113" s="11" t="s">
        <v>614</v>
      </c>
      <c r="Z113" s="11" t="s">
        <v>615</v>
      </c>
      <c r="AA113" s="11" t="s">
        <v>616</v>
      </c>
      <c r="AB113" s="11" t="s">
        <v>617</v>
      </c>
      <c r="AC113" s="11" t="s">
        <v>618</v>
      </c>
      <c r="AD113" s="11" t="s">
        <v>619</v>
      </c>
      <c r="AE113" s="11" t="s">
        <v>620</v>
      </c>
      <c r="AF113" s="11" t="s">
        <v>621</v>
      </c>
    </row>
    <row r="114" spans="1:32" x14ac:dyDescent="0.35">
      <c r="A114" s="8">
        <v>1335</v>
      </c>
      <c r="B114" s="8" t="b">
        <v>1</v>
      </c>
      <c r="C114" s="8" t="b">
        <v>0</v>
      </c>
      <c r="D114" s="8">
        <v>100</v>
      </c>
      <c r="E114" s="8">
        <v>4</v>
      </c>
      <c r="F114" s="8">
        <v>2</v>
      </c>
      <c r="G114" s="8" t="b">
        <v>1</v>
      </c>
      <c r="H114" s="8">
        <v>105</v>
      </c>
      <c r="I114" s="8"/>
      <c r="J114" s="19">
        <v>104</v>
      </c>
      <c r="K114" s="91"/>
      <c r="L114" s="8" t="s">
        <v>537</v>
      </c>
      <c r="M114" s="12">
        <v>6</v>
      </c>
      <c r="N114" s="17">
        <v>18</v>
      </c>
      <c r="O114" s="17">
        <v>366</v>
      </c>
      <c r="P114" s="12" t="s">
        <v>455</v>
      </c>
      <c r="Q114" s="12" t="s">
        <v>460</v>
      </c>
      <c r="R114" s="12" t="s">
        <v>453</v>
      </c>
      <c r="S114" s="8">
        <v>1282733304</v>
      </c>
      <c r="T114" s="8" t="b">
        <v>1</v>
      </c>
      <c r="U114" s="11" t="s">
        <v>348</v>
      </c>
      <c r="V114" s="11" t="b">
        <v>1</v>
      </c>
      <c r="W114" s="11" t="b">
        <v>1</v>
      </c>
      <c r="X114" s="11" t="s">
        <v>613</v>
      </c>
      <c r="Y114" s="11" t="s">
        <v>614</v>
      </c>
      <c r="Z114" s="11" t="s">
        <v>615</v>
      </c>
      <c r="AA114" s="11" t="s">
        <v>616</v>
      </c>
      <c r="AB114" s="11" t="s">
        <v>617</v>
      </c>
      <c r="AC114" s="11" t="s">
        <v>661</v>
      </c>
      <c r="AD114" s="11" t="s">
        <v>619</v>
      </c>
      <c r="AE114" s="11" t="s">
        <v>689</v>
      </c>
      <c r="AF114" s="11" t="s">
        <v>621</v>
      </c>
    </row>
    <row r="115" spans="1:32" x14ac:dyDescent="0.35">
      <c r="A115" s="8">
        <v>185</v>
      </c>
      <c r="B115" s="8" t="b">
        <v>1</v>
      </c>
      <c r="C115" s="8" t="b">
        <v>1</v>
      </c>
      <c r="D115" s="8">
        <v>144</v>
      </c>
      <c r="E115" s="8">
        <v>-40</v>
      </c>
      <c r="F115" s="8">
        <v>3</v>
      </c>
      <c r="G115" s="8" t="b">
        <v>1</v>
      </c>
      <c r="H115" s="8">
        <v>106</v>
      </c>
      <c r="I115" s="8"/>
      <c r="J115" s="19">
        <v>104</v>
      </c>
      <c r="K115" s="91"/>
      <c r="L115" s="8" t="s">
        <v>538</v>
      </c>
      <c r="M115" s="12">
        <v>7</v>
      </c>
      <c r="N115" s="17">
        <v>34</v>
      </c>
      <c r="O115" s="17">
        <v>366</v>
      </c>
      <c r="P115" s="12" t="s">
        <v>455</v>
      </c>
      <c r="Q115" s="12" t="s">
        <v>460</v>
      </c>
      <c r="R115" s="12" t="s">
        <v>450</v>
      </c>
      <c r="S115" s="8">
        <v>1143368293</v>
      </c>
      <c r="T115" s="8" t="b">
        <v>1</v>
      </c>
      <c r="U115" s="11" t="s">
        <v>344</v>
      </c>
      <c r="V115" s="11" t="b">
        <v>0</v>
      </c>
      <c r="W115" s="11" t="b">
        <v>0</v>
      </c>
      <c r="X115" s="11" t="s">
        <v>613</v>
      </c>
      <c r="Y115" s="11" t="s">
        <v>614</v>
      </c>
      <c r="Z115" s="11" t="s">
        <v>615</v>
      </c>
      <c r="AA115" s="11" t="s">
        <v>616</v>
      </c>
      <c r="AB115" s="11" t="s">
        <v>660</v>
      </c>
      <c r="AC115" s="11" t="s">
        <v>618</v>
      </c>
      <c r="AD115" s="11" t="s">
        <v>619</v>
      </c>
      <c r="AE115" s="11" t="s">
        <v>620</v>
      </c>
      <c r="AF115" s="11" t="s">
        <v>621</v>
      </c>
    </row>
    <row r="116" spans="1:32" x14ac:dyDescent="0.35">
      <c r="A116" s="8">
        <v>1480</v>
      </c>
      <c r="B116" s="8" t="b">
        <v>1</v>
      </c>
      <c r="C116" s="8" t="b">
        <v>0</v>
      </c>
      <c r="D116" s="8">
        <v>16</v>
      </c>
      <c r="E116" s="8">
        <v>91</v>
      </c>
      <c r="F116" s="8">
        <v>1</v>
      </c>
      <c r="G116" s="8" t="b">
        <v>0</v>
      </c>
      <c r="H116" s="8">
        <v>107</v>
      </c>
      <c r="I116" s="8"/>
      <c r="J116" s="19">
        <v>107</v>
      </c>
      <c r="K116" s="91"/>
      <c r="L116" s="8" t="s">
        <v>423</v>
      </c>
      <c r="M116" s="12">
        <v>7</v>
      </c>
      <c r="N116" s="17">
        <v>41</v>
      </c>
      <c r="O116" s="17">
        <v>364</v>
      </c>
      <c r="P116" s="12" t="s">
        <v>455</v>
      </c>
      <c r="Q116" s="12" t="s">
        <v>460</v>
      </c>
      <c r="R116" s="12" t="s">
        <v>450</v>
      </c>
      <c r="S116" s="8">
        <v>89699251</v>
      </c>
      <c r="T116" s="8" t="b">
        <v>1</v>
      </c>
      <c r="U116" s="11" t="s">
        <v>341</v>
      </c>
      <c r="V116" s="11" t="b">
        <v>1</v>
      </c>
      <c r="W116" s="11" t="b">
        <v>1</v>
      </c>
      <c r="X116" s="11" t="s">
        <v>675</v>
      </c>
      <c r="Y116" s="11" t="s">
        <v>652</v>
      </c>
      <c r="Z116" s="11" t="s">
        <v>677</v>
      </c>
      <c r="AA116" s="11" t="s">
        <v>598</v>
      </c>
      <c r="AB116" s="11" t="s">
        <v>609</v>
      </c>
      <c r="AC116" s="11" t="s">
        <v>600</v>
      </c>
      <c r="AD116" s="11" t="s">
        <v>628</v>
      </c>
      <c r="AE116" s="11" t="s">
        <v>656</v>
      </c>
      <c r="AF116" s="11" t="s">
        <v>603</v>
      </c>
    </row>
    <row r="117" spans="1:32" x14ac:dyDescent="0.35">
      <c r="A117" s="8">
        <v>188</v>
      </c>
      <c r="B117" s="8" t="b">
        <v>1</v>
      </c>
      <c r="C117" s="8" t="b">
        <v>0</v>
      </c>
      <c r="D117" s="8">
        <v>145</v>
      </c>
      <c r="E117" s="8">
        <v>-38</v>
      </c>
      <c r="F117" s="8">
        <v>2</v>
      </c>
      <c r="G117" s="8" t="b">
        <v>0</v>
      </c>
      <c r="H117" s="8">
        <v>108</v>
      </c>
      <c r="I117" s="8"/>
      <c r="J117" s="19">
        <v>107</v>
      </c>
      <c r="K117" s="91"/>
      <c r="L117" s="8" t="s">
        <v>574</v>
      </c>
      <c r="M117" s="12">
        <v>6</v>
      </c>
      <c r="N117" s="17">
        <v>22</v>
      </c>
      <c r="O117" s="17">
        <v>364</v>
      </c>
      <c r="P117" s="12" t="s">
        <v>455</v>
      </c>
      <c r="Q117" s="12" t="s">
        <v>460</v>
      </c>
      <c r="R117" s="12" t="s">
        <v>456</v>
      </c>
      <c r="S117" s="8">
        <v>584603014</v>
      </c>
      <c r="T117" s="8" t="b">
        <v>1</v>
      </c>
      <c r="U117" s="11" t="s">
        <v>342</v>
      </c>
      <c r="V117" s="11" t="b">
        <v>1</v>
      </c>
      <c r="W117" s="11" t="b">
        <v>0</v>
      </c>
      <c r="X117" s="11" t="s">
        <v>613</v>
      </c>
      <c r="Y117" s="11" t="s">
        <v>688</v>
      </c>
      <c r="Z117" s="11" t="s">
        <v>615</v>
      </c>
      <c r="AA117" s="11" t="s">
        <v>616</v>
      </c>
      <c r="AB117" s="11" t="s">
        <v>660</v>
      </c>
      <c r="AC117" s="11" t="s">
        <v>618</v>
      </c>
      <c r="AD117" s="11" t="s">
        <v>619</v>
      </c>
      <c r="AE117" s="11" t="s">
        <v>620</v>
      </c>
      <c r="AF117" s="11" t="s">
        <v>621</v>
      </c>
    </row>
    <row r="118" spans="1:32" s="9" customFormat="1" x14ac:dyDescent="0.35">
      <c r="A118" s="8">
        <v>106</v>
      </c>
      <c r="B118" s="8" t="b">
        <v>1</v>
      </c>
      <c r="C118" s="8" t="b">
        <v>0</v>
      </c>
      <c r="D118" s="8">
        <v>33</v>
      </c>
      <c r="E118" s="8">
        <v>76</v>
      </c>
      <c r="F118" s="8">
        <v>1</v>
      </c>
      <c r="G118" s="8" t="b">
        <v>1</v>
      </c>
      <c r="H118" s="8">
        <v>109</v>
      </c>
      <c r="I118" s="8"/>
      <c r="J118" s="19">
        <v>109</v>
      </c>
      <c r="K118" s="91"/>
      <c r="L118" s="8" t="s">
        <v>482</v>
      </c>
      <c r="M118" s="12">
        <v>6</v>
      </c>
      <c r="N118" s="17">
        <v>18</v>
      </c>
      <c r="O118" s="17">
        <v>362</v>
      </c>
      <c r="P118" s="12" t="s">
        <v>450</v>
      </c>
      <c r="Q118" s="12" t="s">
        <v>451</v>
      </c>
      <c r="R118" s="12" t="s">
        <v>450</v>
      </c>
      <c r="S118" s="8">
        <v>1780466865</v>
      </c>
      <c r="T118" s="8" t="b">
        <v>1</v>
      </c>
      <c r="U118" s="11" t="s">
        <v>340</v>
      </c>
      <c r="V118" s="11" t="b">
        <v>1</v>
      </c>
      <c r="W118" s="11" t="b">
        <v>1</v>
      </c>
      <c r="X118" s="11" t="s">
        <v>613</v>
      </c>
      <c r="Y118" s="11" t="s">
        <v>614</v>
      </c>
      <c r="Z118" s="11" t="s">
        <v>615</v>
      </c>
      <c r="AA118" s="11" t="s">
        <v>616</v>
      </c>
      <c r="AB118" s="11" t="s">
        <v>660</v>
      </c>
      <c r="AC118" s="11" t="s">
        <v>661</v>
      </c>
      <c r="AD118" s="11" t="s">
        <v>619</v>
      </c>
      <c r="AE118" s="11" t="s">
        <v>689</v>
      </c>
      <c r="AF118" s="11" t="s">
        <v>621</v>
      </c>
    </row>
    <row r="119" spans="1:32" x14ac:dyDescent="0.35">
      <c r="A119" s="8">
        <v>183</v>
      </c>
      <c r="B119" s="8" t="b">
        <v>1</v>
      </c>
      <c r="C119" s="8" t="b">
        <v>0</v>
      </c>
      <c r="D119" s="8">
        <v>23</v>
      </c>
      <c r="E119" s="8">
        <v>86</v>
      </c>
      <c r="F119" s="8">
        <v>2</v>
      </c>
      <c r="G119" s="8" t="b">
        <v>1</v>
      </c>
      <c r="H119" s="8">
        <v>110</v>
      </c>
      <c r="I119" s="8"/>
      <c r="J119" s="19">
        <v>109</v>
      </c>
      <c r="K119" s="91"/>
      <c r="L119" s="8" t="s">
        <v>387</v>
      </c>
      <c r="M119" s="12">
        <v>7</v>
      </c>
      <c r="N119" s="17">
        <v>34</v>
      </c>
      <c r="O119" s="17">
        <v>362</v>
      </c>
      <c r="P119" s="12" t="s">
        <v>450</v>
      </c>
      <c r="Q119" s="12" t="s">
        <v>460</v>
      </c>
      <c r="R119" s="12" t="s">
        <v>456</v>
      </c>
      <c r="S119" s="8">
        <v>2128699765</v>
      </c>
      <c r="T119" s="8" t="b">
        <v>1</v>
      </c>
      <c r="U119" s="11"/>
      <c r="V119" s="11" t="b">
        <v>0</v>
      </c>
      <c r="W119" s="11" t="b">
        <v>0</v>
      </c>
      <c r="X119" s="11" t="s">
        <v>613</v>
      </c>
      <c r="Y119" s="11" t="s">
        <v>614</v>
      </c>
      <c r="Z119" s="11" t="s">
        <v>615</v>
      </c>
      <c r="AA119" s="11" t="s">
        <v>616</v>
      </c>
      <c r="AB119" s="11" t="s">
        <v>617</v>
      </c>
      <c r="AC119" s="11" t="s">
        <v>618</v>
      </c>
      <c r="AD119" s="11" t="s">
        <v>619</v>
      </c>
      <c r="AE119" s="11" t="s">
        <v>620</v>
      </c>
      <c r="AF119" s="11" t="s">
        <v>621</v>
      </c>
    </row>
    <row r="120" spans="1:32" x14ac:dyDescent="0.35">
      <c r="A120" s="8">
        <v>104</v>
      </c>
      <c r="B120" s="8" t="b">
        <v>1</v>
      </c>
      <c r="C120" s="8" t="b">
        <v>0</v>
      </c>
      <c r="D120" s="8">
        <v>117</v>
      </c>
      <c r="E120" s="8">
        <v>-6</v>
      </c>
      <c r="F120" s="8">
        <v>1</v>
      </c>
      <c r="G120" s="8" t="b">
        <v>0</v>
      </c>
      <c r="H120" s="8">
        <v>111</v>
      </c>
      <c r="I120" s="8"/>
      <c r="J120" s="19">
        <v>111</v>
      </c>
      <c r="K120" s="91"/>
      <c r="L120" s="8" t="s">
        <v>400</v>
      </c>
      <c r="M120" s="12">
        <v>7</v>
      </c>
      <c r="N120" s="17">
        <v>34</v>
      </c>
      <c r="O120" s="17">
        <v>360</v>
      </c>
      <c r="P120" s="12" t="s">
        <v>455</v>
      </c>
      <c r="Q120" s="12" t="s">
        <v>451</v>
      </c>
      <c r="R120" s="12" t="s">
        <v>450</v>
      </c>
      <c r="S120" s="8">
        <v>37559164</v>
      </c>
      <c r="T120" s="8" t="b">
        <v>1</v>
      </c>
      <c r="U120" s="11" t="s">
        <v>347</v>
      </c>
      <c r="V120" s="11" t="b">
        <v>1</v>
      </c>
      <c r="W120" s="11" t="b">
        <v>0</v>
      </c>
      <c r="X120" s="11" t="s">
        <v>613</v>
      </c>
      <c r="Y120" s="11" t="s">
        <v>614</v>
      </c>
      <c r="Z120" s="11" t="s">
        <v>615</v>
      </c>
      <c r="AA120" s="11" t="s">
        <v>616</v>
      </c>
      <c r="AB120" s="11" t="s">
        <v>617</v>
      </c>
      <c r="AC120" s="11" t="s">
        <v>618</v>
      </c>
      <c r="AD120" s="11" t="s">
        <v>619</v>
      </c>
      <c r="AE120" s="11" t="s">
        <v>689</v>
      </c>
      <c r="AF120" s="11" t="s">
        <v>621</v>
      </c>
    </row>
    <row r="121" spans="1:32" x14ac:dyDescent="0.35">
      <c r="A121" s="8">
        <v>278</v>
      </c>
      <c r="B121" s="8" t="b">
        <v>1</v>
      </c>
      <c r="C121" s="8" t="b">
        <v>0</v>
      </c>
      <c r="D121" s="8">
        <v>62</v>
      </c>
      <c r="E121" s="8">
        <v>49</v>
      </c>
      <c r="F121" s="8">
        <v>2</v>
      </c>
      <c r="G121" s="8" t="b">
        <v>0</v>
      </c>
      <c r="H121" s="8">
        <v>112</v>
      </c>
      <c r="I121" s="8"/>
      <c r="J121" s="19">
        <v>111</v>
      </c>
      <c r="K121" s="91"/>
      <c r="L121" s="8" t="s">
        <v>505</v>
      </c>
      <c r="M121" s="12">
        <v>7</v>
      </c>
      <c r="N121" s="17">
        <v>34</v>
      </c>
      <c r="O121" s="17">
        <v>360</v>
      </c>
      <c r="P121" s="12" t="s">
        <v>450</v>
      </c>
      <c r="Q121" s="12" t="s">
        <v>460</v>
      </c>
      <c r="R121" s="12" t="s">
        <v>450</v>
      </c>
      <c r="S121" s="8">
        <v>672479773</v>
      </c>
      <c r="T121" s="8" t="b">
        <v>1</v>
      </c>
      <c r="U121" s="11" t="s">
        <v>342</v>
      </c>
      <c r="V121" s="11" t="b">
        <v>1</v>
      </c>
      <c r="W121" s="11" t="b">
        <v>0</v>
      </c>
      <c r="X121" s="11" t="s">
        <v>613</v>
      </c>
      <c r="Y121" s="11" t="s">
        <v>614</v>
      </c>
      <c r="Z121" s="11" t="s">
        <v>615</v>
      </c>
      <c r="AA121" s="11" t="s">
        <v>616</v>
      </c>
      <c r="AB121" s="11" t="s">
        <v>660</v>
      </c>
      <c r="AC121" s="11" t="s">
        <v>618</v>
      </c>
      <c r="AD121" s="11" t="s">
        <v>619</v>
      </c>
      <c r="AE121" s="11" t="s">
        <v>620</v>
      </c>
      <c r="AF121" s="11" t="s">
        <v>621</v>
      </c>
    </row>
    <row r="122" spans="1:32" x14ac:dyDescent="0.35">
      <c r="A122" s="8">
        <v>28</v>
      </c>
      <c r="B122" s="8" t="b">
        <v>1</v>
      </c>
      <c r="C122" s="8" t="b">
        <v>0</v>
      </c>
      <c r="D122" s="8">
        <v>62</v>
      </c>
      <c r="E122" s="8">
        <v>51</v>
      </c>
      <c r="F122" s="8">
        <v>1</v>
      </c>
      <c r="G122" s="8" t="b">
        <v>1</v>
      </c>
      <c r="H122" s="8">
        <v>113</v>
      </c>
      <c r="I122" s="8"/>
      <c r="J122" s="19">
        <v>113</v>
      </c>
      <c r="K122" s="91"/>
      <c r="L122" s="8" t="s">
        <v>508</v>
      </c>
      <c r="M122" s="12">
        <v>7</v>
      </c>
      <c r="N122" s="17">
        <v>34</v>
      </c>
      <c r="O122" s="17">
        <v>358</v>
      </c>
      <c r="P122" s="12" t="s">
        <v>455</v>
      </c>
      <c r="Q122" s="12" t="s">
        <v>451</v>
      </c>
      <c r="R122" s="12" t="s">
        <v>450</v>
      </c>
      <c r="S122" s="8">
        <v>381432455</v>
      </c>
      <c r="T122" s="8" t="b">
        <v>1</v>
      </c>
      <c r="U122" s="11" t="s">
        <v>348</v>
      </c>
      <c r="V122" s="11" t="b">
        <v>1</v>
      </c>
      <c r="W122" s="11" t="b">
        <v>1</v>
      </c>
      <c r="X122" s="11" t="s">
        <v>613</v>
      </c>
      <c r="Y122" s="11" t="s">
        <v>614</v>
      </c>
      <c r="Z122" s="11" t="s">
        <v>615</v>
      </c>
      <c r="AA122" s="11" t="s">
        <v>616</v>
      </c>
      <c r="AB122" s="11" t="s">
        <v>617</v>
      </c>
      <c r="AC122" s="11" t="s">
        <v>618</v>
      </c>
      <c r="AD122" s="11" t="s">
        <v>619</v>
      </c>
      <c r="AE122" s="11" t="s">
        <v>620</v>
      </c>
      <c r="AF122" s="11" t="s">
        <v>621</v>
      </c>
    </row>
    <row r="123" spans="1:32" x14ac:dyDescent="0.35">
      <c r="A123" s="8">
        <v>3208</v>
      </c>
      <c r="B123" s="8" t="b">
        <v>1</v>
      </c>
      <c r="C123" s="8" t="b">
        <v>0</v>
      </c>
      <c r="D123" s="8">
        <v>90</v>
      </c>
      <c r="E123" s="8">
        <v>23</v>
      </c>
      <c r="F123" s="8">
        <v>2</v>
      </c>
      <c r="G123" s="8" t="b">
        <v>1</v>
      </c>
      <c r="H123" s="8">
        <v>114</v>
      </c>
      <c r="I123" s="8"/>
      <c r="J123" s="19">
        <v>113</v>
      </c>
      <c r="K123" s="91"/>
      <c r="L123" s="8" t="s">
        <v>388</v>
      </c>
      <c r="M123" s="12">
        <v>7</v>
      </c>
      <c r="N123" s="17">
        <v>34</v>
      </c>
      <c r="O123" s="17">
        <v>358</v>
      </c>
      <c r="P123" s="12" t="s">
        <v>455</v>
      </c>
      <c r="Q123" s="12" t="s">
        <v>451</v>
      </c>
      <c r="R123" s="12" t="s">
        <v>456</v>
      </c>
      <c r="S123" s="8">
        <v>1351620974</v>
      </c>
      <c r="T123" s="8" t="b">
        <v>1</v>
      </c>
      <c r="U123" s="11" t="s">
        <v>343</v>
      </c>
      <c r="V123" s="11" t="b">
        <v>1</v>
      </c>
      <c r="W123" s="11" t="b">
        <v>0</v>
      </c>
      <c r="X123" s="11" t="s">
        <v>613</v>
      </c>
      <c r="Y123" s="11" t="s">
        <v>614</v>
      </c>
      <c r="Z123" s="11" t="s">
        <v>615</v>
      </c>
      <c r="AA123" s="11" t="s">
        <v>616</v>
      </c>
      <c r="AB123" s="11" t="s">
        <v>617</v>
      </c>
      <c r="AC123" s="11" t="s">
        <v>618</v>
      </c>
      <c r="AD123" s="11" t="s">
        <v>619</v>
      </c>
      <c r="AE123" s="11" t="s">
        <v>620</v>
      </c>
      <c r="AF123" s="11" t="s">
        <v>621</v>
      </c>
    </row>
    <row r="124" spans="1:32" x14ac:dyDescent="0.35">
      <c r="A124" s="8">
        <v>3200</v>
      </c>
      <c r="B124" s="8" t="b">
        <v>1</v>
      </c>
      <c r="C124" s="8" t="b">
        <v>0</v>
      </c>
      <c r="D124" s="8">
        <v>80</v>
      </c>
      <c r="E124" s="8">
        <v>33</v>
      </c>
      <c r="F124" s="8">
        <v>3</v>
      </c>
      <c r="G124" s="8" t="b">
        <v>1</v>
      </c>
      <c r="H124" s="8">
        <v>115</v>
      </c>
      <c r="I124" s="8"/>
      <c r="J124" s="19">
        <v>113</v>
      </c>
      <c r="K124" s="91"/>
      <c r="L124" s="8" t="s">
        <v>522</v>
      </c>
      <c r="M124" s="12">
        <v>6</v>
      </c>
      <c r="N124" s="17">
        <v>18</v>
      </c>
      <c r="O124" s="17">
        <v>358</v>
      </c>
      <c r="P124" s="12" t="s">
        <v>455</v>
      </c>
      <c r="Q124" s="12" t="s">
        <v>460</v>
      </c>
      <c r="R124" s="12" t="s">
        <v>450</v>
      </c>
      <c r="S124" s="8">
        <v>891473892</v>
      </c>
      <c r="T124" s="8" t="b">
        <v>1</v>
      </c>
      <c r="U124" s="11" t="s">
        <v>347</v>
      </c>
      <c r="V124" s="11" t="b">
        <v>1</v>
      </c>
      <c r="W124" s="11" t="b">
        <v>0</v>
      </c>
      <c r="X124" s="11" t="s">
        <v>613</v>
      </c>
      <c r="Y124" s="11" t="s">
        <v>614</v>
      </c>
      <c r="Z124" s="11" t="s">
        <v>615</v>
      </c>
      <c r="AA124" s="11" t="s">
        <v>616</v>
      </c>
      <c r="AB124" s="11" t="s">
        <v>617</v>
      </c>
      <c r="AC124" s="11" t="s">
        <v>661</v>
      </c>
      <c r="AD124" s="11" t="s">
        <v>619</v>
      </c>
      <c r="AE124" s="11" t="s">
        <v>620</v>
      </c>
      <c r="AF124" s="11" t="s">
        <v>621</v>
      </c>
    </row>
    <row r="125" spans="1:32" x14ac:dyDescent="0.35">
      <c r="A125" s="8">
        <v>72</v>
      </c>
      <c r="B125" s="8" t="b">
        <v>1</v>
      </c>
      <c r="C125" s="8" t="b">
        <v>0</v>
      </c>
      <c r="D125" s="8">
        <v>90</v>
      </c>
      <c r="E125" s="8">
        <v>23</v>
      </c>
      <c r="F125" s="8">
        <v>4</v>
      </c>
      <c r="G125" s="8" t="b">
        <v>1</v>
      </c>
      <c r="H125" s="8">
        <v>116</v>
      </c>
      <c r="I125" s="8"/>
      <c r="J125" s="19">
        <v>113</v>
      </c>
      <c r="K125" s="91"/>
      <c r="L125" s="8" t="s">
        <v>525</v>
      </c>
      <c r="M125" s="12">
        <v>7</v>
      </c>
      <c r="N125" s="17">
        <v>34</v>
      </c>
      <c r="O125" s="17">
        <v>358</v>
      </c>
      <c r="P125" s="12" t="s">
        <v>455</v>
      </c>
      <c r="Q125" s="12" t="s">
        <v>460</v>
      </c>
      <c r="R125" s="12" t="s">
        <v>456</v>
      </c>
      <c r="S125" s="8">
        <v>394951092</v>
      </c>
      <c r="T125" s="8" t="b">
        <v>0</v>
      </c>
      <c r="U125" s="11" t="s">
        <v>350</v>
      </c>
      <c r="V125" s="11" t="b">
        <v>1</v>
      </c>
      <c r="W125" s="11" t="b">
        <v>1</v>
      </c>
      <c r="X125" s="11" t="s">
        <v>613</v>
      </c>
      <c r="Y125" s="11" t="s">
        <v>614</v>
      </c>
      <c r="Z125" s="11" t="s">
        <v>615</v>
      </c>
      <c r="AA125" s="11" t="s">
        <v>616</v>
      </c>
      <c r="AB125" s="11" t="s">
        <v>617</v>
      </c>
      <c r="AC125" s="11" t="s">
        <v>618</v>
      </c>
      <c r="AD125" s="11" t="s">
        <v>619</v>
      </c>
      <c r="AE125" s="11" t="s">
        <v>689</v>
      </c>
      <c r="AF125" s="11" t="s">
        <v>621</v>
      </c>
    </row>
    <row r="126" spans="1:32" s="9" customFormat="1" x14ac:dyDescent="0.35">
      <c r="A126" s="8">
        <v>3197</v>
      </c>
      <c r="B126" s="8" t="b">
        <v>1</v>
      </c>
      <c r="C126" s="8" t="b">
        <v>0</v>
      </c>
      <c r="D126" s="8">
        <v>136</v>
      </c>
      <c r="E126" s="8">
        <v>-19</v>
      </c>
      <c r="F126" s="8">
        <v>1</v>
      </c>
      <c r="G126" s="8" t="b">
        <v>0</v>
      </c>
      <c r="H126" s="8">
        <v>117</v>
      </c>
      <c r="I126" s="8"/>
      <c r="J126" s="19">
        <v>117</v>
      </c>
      <c r="K126" s="91"/>
      <c r="L126" s="8" t="s">
        <v>568</v>
      </c>
      <c r="M126" s="12">
        <v>6</v>
      </c>
      <c r="N126" s="17">
        <v>18</v>
      </c>
      <c r="O126" s="17">
        <v>354</v>
      </c>
      <c r="P126" s="12" t="s">
        <v>450</v>
      </c>
      <c r="Q126" s="12" t="s">
        <v>451</v>
      </c>
      <c r="R126" s="12" t="s">
        <v>453</v>
      </c>
      <c r="S126" s="8">
        <v>891242786</v>
      </c>
      <c r="T126" s="8" t="b">
        <v>0</v>
      </c>
      <c r="U126" s="11" t="s">
        <v>343</v>
      </c>
      <c r="V126" s="11" t="b">
        <v>0</v>
      </c>
      <c r="W126" s="11" t="b">
        <v>0</v>
      </c>
      <c r="X126" s="11" t="s">
        <v>613</v>
      </c>
      <c r="Y126" s="11" t="s">
        <v>614</v>
      </c>
      <c r="Z126" s="11" t="s">
        <v>615</v>
      </c>
      <c r="AA126" s="11" t="s">
        <v>616</v>
      </c>
      <c r="AB126" s="11" t="s">
        <v>617</v>
      </c>
      <c r="AC126" s="11" t="s">
        <v>661</v>
      </c>
      <c r="AD126" s="11" t="s">
        <v>619</v>
      </c>
      <c r="AE126" s="11" t="s">
        <v>689</v>
      </c>
      <c r="AF126" s="11" t="s">
        <v>621</v>
      </c>
    </row>
    <row r="127" spans="1:32" s="9" customFormat="1" x14ac:dyDescent="0.35">
      <c r="A127" s="8">
        <v>243</v>
      </c>
      <c r="B127" s="8" t="b">
        <v>1</v>
      </c>
      <c r="C127" s="8" t="b">
        <v>0</v>
      </c>
      <c r="D127" s="8">
        <v>90</v>
      </c>
      <c r="E127" s="8">
        <v>27</v>
      </c>
      <c r="F127" s="8">
        <v>2</v>
      </c>
      <c r="G127" s="8" t="b">
        <v>0</v>
      </c>
      <c r="H127" s="8">
        <v>118</v>
      </c>
      <c r="I127" s="8"/>
      <c r="J127" s="19">
        <v>117</v>
      </c>
      <c r="K127" s="91"/>
      <c r="L127" s="8" t="s">
        <v>527</v>
      </c>
      <c r="M127" s="12">
        <v>6</v>
      </c>
      <c r="N127" s="17">
        <v>24</v>
      </c>
      <c r="O127" s="17">
        <v>354</v>
      </c>
      <c r="P127" s="12" t="s">
        <v>455</v>
      </c>
      <c r="Q127" s="12" t="s">
        <v>460</v>
      </c>
      <c r="R127" s="12" t="s">
        <v>456</v>
      </c>
      <c r="S127" s="8">
        <v>1543996975</v>
      </c>
      <c r="T127" s="8" t="b">
        <v>1</v>
      </c>
      <c r="U127" s="11" t="s">
        <v>348</v>
      </c>
      <c r="V127" s="11" t="b">
        <v>1</v>
      </c>
      <c r="W127" s="11" t="b">
        <v>1</v>
      </c>
      <c r="X127" s="11" t="s">
        <v>613</v>
      </c>
      <c r="Y127" s="11" t="s">
        <v>614</v>
      </c>
      <c r="Z127" s="11" t="s">
        <v>694</v>
      </c>
      <c r="AA127" s="11" t="s">
        <v>616</v>
      </c>
      <c r="AB127" s="11" t="s">
        <v>617</v>
      </c>
      <c r="AC127" s="11" t="s">
        <v>618</v>
      </c>
      <c r="AD127" s="11" t="s">
        <v>619</v>
      </c>
      <c r="AE127" s="11" t="s">
        <v>689</v>
      </c>
      <c r="AF127" s="11" t="s">
        <v>621</v>
      </c>
    </row>
    <row r="128" spans="1:32" x14ac:dyDescent="0.35">
      <c r="A128" s="8">
        <v>3199</v>
      </c>
      <c r="B128" s="8" t="b">
        <v>1</v>
      </c>
      <c r="C128" s="8" t="b">
        <v>0</v>
      </c>
      <c r="D128" s="8">
        <v>100</v>
      </c>
      <c r="E128" s="8">
        <v>19</v>
      </c>
      <c r="F128" s="8">
        <v>1</v>
      </c>
      <c r="G128" s="8" t="b">
        <v>1</v>
      </c>
      <c r="H128" s="8">
        <v>119</v>
      </c>
      <c r="I128" s="8"/>
      <c r="J128" s="19">
        <v>119</v>
      </c>
      <c r="K128" s="91"/>
      <c r="L128" s="8" t="s">
        <v>418</v>
      </c>
      <c r="M128" s="12">
        <v>7</v>
      </c>
      <c r="N128" s="17">
        <v>34</v>
      </c>
      <c r="O128" s="17">
        <v>350</v>
      </c>
      <c r="P128" s="12" t="s">
        <v>450</v>
      </c>
      <c r="Q128" s="12" t="s">
        <v>451</v>
      </c>
      <c r="R128" s="12" t="s">
        <v>450</v>
      </c>
      <c r="S128" s="8">
        <v>921232015</v>
      </c>
      <c r="T128" s="8" t="b">
        <v>1</v>
      </c>
      <c r="U128" s="11" t="s">
        <v>343</v>
      </c>
      <c r="V128" s="11" t="b">
        <v>1</v>
      </c>
      <c r="W128" s="11" t="b">
        <v>0</v>
      </c>
      <c r="X128" s="11" t="s">
        <v>613</v>
      </c>
      <c r="Y128" s="11" t="s">
        <v>614</v>
      </c>
      <c r="Z128" s="11" t="s">
        <v>615</v>
      </c>
      <c r="AA128" s="11" t="s">
        <v>616</v>
      </c>
      <c r="AB128" s="11" t="s">
        <v>617</v>
      </c>
      <c r="AC128" s="11" t="s">
        <v>618</v>
      </c>
      <c r="AD128" s="11" t="s">
        <v>619</v>
      </c>
      <c r="AE128" s="11" t="s">
        <v>620</v>
      </c>
      <c r="AF128" s="11" t="s">
        <v>621</v>
      </c>
    </row>
    <row r="129" spans="1:32" x14ac:dyDescent="0.35">
      <c r="A129" s="8">
        <v>1438</v>
      </c>
      <c r="B129" s="8" t="b">
        <v>1</v>
      </c>
      <c r="C129" s="8" t="b">
        <v>0</v>
      </c>
      <c r="D129" s="8">
        <v>107</v>
      </c>
      <c r="E129" s="8">
        <v>13</v>
      </c>
      <c r="F129" s="8">
        <v>1</v>
      </c>
      <c r="G129" s="8" t="b">
        <v>0</v>
      </c>
      <c r="H129" s="8">
        <v>120</v>
      </c>
      <c r="I129" s="8"/>
      <c r="J129" s="19">
        <v>120</v>
      </c>
      <c r="K129" s="91"/>
      <c r="L129" s="8" t="s">
        <v>552</v>
      </c>
      <c r="M129" s="12">
        <v>5</v>
      </c>
      <c r="N129" s="17">
        <v>0</v>
      </c>
      <c r="O129" s="17">
        <v>348</v>
      </c>
      <c r="P129" s="12" t="s">
        <v>455</v>
      </c>
      <c r="Q129" s="12" t="s">
        <v>460</v>
      </c>
      <c r="R129" s="12" t="s">
        <v>453</v>
      </c>
      <c r="S129" s="8">
        <v>1041362986</v>
      </c>
      <c r="T129" s="8" t="b">
        <v>0</v>
      </c>
      <c r="U129" s="11" t="s">
        <v>345</v>
      </c>
      <c r="V129" s="11" t="b">
        <v>0</v>
      </c>
      <c r="W129" s="11" t="b">
        <v>0</v>
      </c>
      <c r="X129" s="11" t="s">
        <v>691</v>
      </c>
      <c r="Y129" s="11" t="s">
        <v>614</v>
      </c>
      <c r="Z129" s="11" t="s">
        <v>615</v>
      </c>
      <c r="AA129" s="11" t="s">
        <v>616</v>
      </c>
      <c r="AB129" s="11" t="s">
        <v>617</v>
      </c>
      <c r="AC129" s="11" t="s">
        <v>661</v>
      </c>
      <c r="AD129" s="11" t="s">
        <v>619</v>
      </c>
      <c r="AE129" s="11" t="s">
        <v>689</v>
      </c>
      <c r="AF129" s="11" t="s">
        <v>621</v>
      </c>
    </row>
    <row r="130" spans="1:32" x14ac:dyDescent="0.35">
      <c r="A130" s="8">
        <v>119</v>
      </c>
      <c r="B130" s="8" t="b">
        <v>1</v>
      </c>
      <c r="C130" s="8" t="b">
        <v>0</v>
      </c>
      <c r="D130" s="8">
        <v>107</v>
      </c>
      <c r="E130" s="8">
        <v>14</v>
      </c>
      <c r="F130" s="8">
        <v>1</v>
      </c>
      <c r="G130" s="8" t="b">
        <v>1</v>
      </c>
      <c r="H130" s="8">
        <v>121</v>
      </c>
      <c r="I130" s="8"/>
      <c r="J130" s="19">
        <v>121</v>
      </c>
      <c r="K130" s="91"/>
      <c r="L130" s="8" t="s">
        <v>546</v>
      </c>
      <c r="M130" s="12">
        <v>6</v>
      </c>
      <c r="N130" s="17">
        <v>18</v>
      </c>
      <c r="O130" s="17">
        <v>346</v>
      </c>
      <c r="P130" s="12" t="s">
        <v>455</v>
      </c>
      <c r="Q130" s="12" t="s">
        <v>451</v>
      </c>
      <c r="R130" s="12" t="s">
        <v>450</v>
      </c>
      <c r="S130" s="8">
        <v>442785121</v>
      </c>
      <c r="T130" s="8" t="b">
        <v>1</v>
      </c>
      <c r="U130" s="11" t="s">
        <v>342</v>
      </c>
      <c r="V130" s="11" t="b">
        <v>1</v>
      </c>
      <c r="W130" s="11" t="b">
        <v>0</v>
      </c>
      <c r="X130" s="11" t="s">
        <v>613</v>
      </c>
      <c r="Y130" s="11" t="s">
        <v>614</v>
      </c>
      <c r="Z130" s="11" t="s">
        <v>615</v>
      </c>
      <c r="AA130" s="11" t="s">
        <v>616</v>
      </c>
      <c r="AB130" s="11" t="s">
        <v>660</v>
      </c>
      <c r="AC130" s="11" t="s">
        <v>661</v>
      </c>
      <c r="AD130" s="11" t="s">
        <v>619</v>
      </c>
      <c r="AE130" s="11" t="s">
        <v>620</v>
      </c>
      <c r="AF130" s="11" t="s">
        <v>621</v>
      </c>
    </row>
    <row r="131" spans="1:32" x14ac:dyDescent="0.35">
      <c r="A131" s="8">
        <v>3193</v>
      </c>
      <c r="B131" s="8" t="b">
        <v>1</v>
      </c>
      <c r="C131" s="8" t="b">
        <v>1</v>
      </c>
      <c r="D131" s="8">
        <v>139</v>
      </c>
      <c r="E131" s="8">
        <v>-17</v>
      </c>
      <c r="F131" s="8">
        <v>1</v>
      </c>
      <c r="G131" s="8" t="b">
        <v>0</v>
      </c>
      <c r="H131" s="8">
        <v>122</v>
      </c>
      <c r="I131" s="8"/>
      <c r="J131" s="19">
        <v>122</v>
      </c>
      <c r="K131" s="91"/>
      <c r="L131" s="8" t="s">
        <v>422</v>
      </c>
      <c r="M131" s="12">
        <v>7</v>
      </c>
      <c r="N131" s="17">
        <v>34</v>
      </c>
      <c r="O131" s="17">
        <v>344</v>
      </c>
      <c r="P131" s="12" t="s">
        <v>450</v>
      </c>
      <c r="Q131" s="12" t="s">
        <v>451</v>
      </c>
      <c r="R131" s="12" t="s">
        <v>453</v>
      </c>
      <c r="S131" s="8">
        <v>1962704033</v>
      </c>
      <c r="T131" s="8" t="b">
        <v>1</v>
      </c>
      <c r="U131" s="11" t="s">
        <v>344</v>
      </c>
      <c r="V131" s="11" t="b">
        <v>0</v>
      </c>
      <c r="W131" s="11" t="b">
        <v>0</v>
      </c>
      <c r="X131" s="11" t="s">
        <v>613</v>
      </c>
      <c r="Y131" s="11" t="s">
        <v>614</v>
      </c>
      <c r="Z131" s="11" t="s">
        <v>615</v>
      </c>
      <c r="AA131" s="11" t="s">
        <v>616</v>
      </c>
      <c r="AB131" s="11" t="s">
        <v>617</v>
      </c>
      <c r="AC131" s="11" t="s">
        <v>618</v>
      </c>
      <c r="AD131" s="11" t="s">
        <v>619</v>
      </c>
      <c r="AE131" s="11" t="s">
        <v>689</v>
      </c>
      <c r="AF131" s="11" t="s">
        <v>621</v>
      </c>
    </row>
    <row r="132" spans="1:32" s="9" customFormat="1" x14ac:dyDescent="0.35">
      <c r="A132" s="8">
        <v>3195</v>
      </c>
      <c r="B132" s="8" t="b">
        <v>1</v>
      </c>
      <c r="C132" s="8" t="b">
        <v>0</v>
      </c>
      <c r="D132" s="8">
        <v>139</v>
      </c>
      <c r="E132" s="8">
        <v>-16</v>
      </c>
      <c r="F132" s="8">
        <v>1</v>
      </c>
      <c r="G132" s="8" t="b">
        <v>1</v>
      </c>
      <c r="H132" s="8">
        <v>123</v>
      </c>
      <c r="I132" s="8"/>
      <c r="J132" s="19">
        <v>123</v>
      </c>
      <c r="K132" s="91"/>
      <c r="L132" s="8" t="s">
        <v>564</v>
      </c>
      <c r="M132" s="12">
        <v>7</v>
      </c>
      <c r="N132" s="17">
        <v>34</v>
      </c>
      <c r="O132" s="17">
        <v>338</v>
      </c>
      <c r="P132" s="12" t="s">
        <v>450</v>
      </c>
      <c r="Q132" s="12" t="s">
        <v>460</v>
      </c>
      <c r="R132" s="12" t="s">
        <v>453</v>
      </c>
      <c r="S132" s="8">
        <v>2024950546</v>
      </c>
      <c r="T132" s="8" t="b">
        <v>0</v>
      </c>
      <c r="U132" s="11" t="s">
        <v>350</v>
      </c>
      <c r="V132" s="11" t="b">
        <v>1</v>
      </c>
      <c r="W132" s="11" t="b">
        <v>1</v>
      </c>
      <c r="X132" s="11" t="s">
        <v>613</v>
      </c>
      <c r="Y132" s="11" t="s">
        <v>614</v>
      </c>
      <c r="Z132" s="11" t="s">
        <v>615</v>
      </c>
      <c r="AA132" s="11" t="s">
        <v>616</v>
      </c>
      <c r="AB132" s="11" t="s">
        <v>660</v>
      </c>
      <c r="AC132" s="11" t="s">
        <v>618</v>
      </c>
      <c r="AD132" s="11" t="s">
        <v>619</v>
      </c>
      <c r="AE132" s="11" t="s">
        <v>689</v>
      </c>
      <c r="AF132" s="11" t="s">
        <v>621</v>
      </c>
    </row>
    <row r="133" spans="1:32" x14ac:dyDescent="0.35">
      <c r="A133" s="8">
        <v>67</v>
      </c>
      <c r="B133" s="8" t="b">
        <v>1</v>
      </c>
      <c r="C133" s="8" t="b">
        <v>0</v>
      </c>
      <c r="D133" s="8">
        <v>107</v>
      </c>
      <c r="E133" s="8">
        <v>17</v>
      </c>
      <c r="F133" s="8">
        <v>1</v>
      </c>
      <c r="G133" s="8" t="b">
        <v>0</v>
      </c>
      <c r="H133" s="8">
        <v>124</v>
      </c>
      <c r="I133" s="8"/>
      <c r="J133" s="19">
        <v>124</v>
      </c>
      <c r="K133" s="91"/>
      <c r="L133" s="8" t="s">
        <v>542</v>
      </c>
      <c r="M133" s="12">
        <v>6</v>
      </c>
      <c r="N133" s="17">
        <v>18</v>
      </c>
      <c r="O133" s="17">
        <v>336</v>
      </c>
      <c r="P133" s="12" t="s">
        <v>455</v>
      </c>
      <c r="Q133" s="12" t="s">
        <v>451</v>
      </c>
      <c r="R133" s="12" t="s">
        <v>450</v>
      </c>
      <c r="S133" s="8">
        <v>1196533539</v>
      </c>
      <c r="T133" s="8" t="b">
        <v>1</v>
      </c>
      <c r="U133" s="11" t="s">
        <v>345</v>
      </c>
      <c r="V133" s="11" t="b">
        <v>0</v>
      </c>
      <c r="W133" s="11" t="b">
        <v>0</v>
      </c>
      <c r="X133" s="11" t="s">
        <v>613</v>
      </c>
      <c r="Y133" s="11" t="s">
        <v>614</v>
      </c>
      <c r="Z133" s="11" t="s">
        <v>615</v>
      </c>
      <c r="AA133" s="11" t="s">
        <v>616</v>
      </c>
      <c r="AB133" s="11" t="s">
        <v>660</v>
      </c>
      <c r="AC133" s="11" t="s">
        <v>661</v>
      </c>
      <c r="AD133" s="11" t="s">
        <v>619</v>
      </c>
      <c r="AE133" s="11" t="s">
        <v>620</v>
      </c>
      <c r="AF133" s="11" t="s">
        <v>621</v>
      </c>
    </row>
    <row r="134" spans="1:32" s="9" customFormat="1" x14ac:dyDescent="0.35">
      <c r="A134" s="8">
        <v>69</v>
      </c>
      <c r="B134" s="8" t="b">
        <v>1</v>
      </c>
      <c r="C134" s="8" t="b">
        <v>0</v>
      </c>
      <c r="D134" s="8">
        <v>100</v>
      </c>
      <c r="E134" s="8">
        <v>25</v>
      </c>
      <c r="F134" s="8">
        <v>1</v>
      </c>
      <c r="G134" s="8" t="b">
        <v>1</v>
      </c>
      <c r="H134" s="8">
        <v>125</v>
      </c>
      <c r="I134" s="8"/>
      <c r="J134" s="19">
        <v>125</v>
      </c>
      <c r="K134" s="91"/>
      <c r="L134" s="8" t="s">
        <v>545</v>
      </c>
      <c r="M134" s="12">
        <v>5</v>
      </c>
      <c r="N134" s="17">
        <v>16</v>
      </c>
      <c r="O134" s="17">
        <v>334</v>
      </c>
      <c r="P134" s="12" t="s">
        <v>455</v>
      </c>
      <c r="Q134" s="12" t="s">
        <v>451</v>
      </c>
      <c r="R134" s="12" t="s">
        <v>450</v>
      </c>
      <c r="S134" s="8">
        <v>737221634</v>
      </c>
      <c r="T134" s="8" t="b">
        <v>1</v>
      </c>
      <c r="U134" s="11" t="s">
        <v>341</v>
      </c>
      <c r="V134" s="11" t="b">
        <v>1</v>
      </c>
      <c r="W134" s="11" t="b">
        <v>1</v>
      </c>
      <c r="X134" s="11" t="s">
        <v>613</v>
      </c>
      <c r="Y134" s="11" t="s">
        <v>614</v>
      </c>
      <c r="Z134" s="11" t="s">
        <v>615</v>
      </c>
      <c r="AA134" s="11" t="s">
        <v>696</v>
      </c>
      <c r="AB134" s="11" t="s">
        <v>660</v>
      </c>
      <c r="AC134" s="11" t="s">
        <v>661</v>
      </c>
      <c r="AD134" s="11" t="s">
        <v>619</v>
      </c>
      <c r="AE134" s="11" t="s">
        <v>620</v>
      </c>
      <c r="AF134" s="11" t="s">
        <v>621</v>
      </c>
    </row>
    <row r="135" spans="1:32" x14ac:dyDescent="0.35">
      <c r="A135" s="8">
        <v>123</v>
      </c>
      <c r="B135" s="8" t="b">
        <v>1</v>
      </c>
      <c r="C135" s="8" t="b">
        <v>1</v>
      </c>
      <c r="D135" s="8">
        <v>154</v>
      </c>
      <c r="E135" s="8">
        <v>-29</v>
      </c>
      <c r="F135" s="8">
        <v>2</v>
      </c>
      <c r="G135" s="8" t="b">
        <v>1</v>
      </c>
      <c r="H135" s="8">
        <v>126</v>
      </c>
      <c r="I135" s="8"/>
      <c r="J135" s="19">
        <v>125</v>
      </c>
      <c r="K135" s="91"/>
      <c r="L135" s="8" t="s">
        <v>558</v>
      </c>
      <c r="M135" s="12">
        <v>7</v>
      </c>
      <c r="N135" s="17">
        <v>34</v>
      </c>
      <c r="O135" s="17">
        <v>334</v>
      </c>
      <c r="P135" s="12" t="s">
        <v>455</v>
      </c>
      <c r="Q135" s="12" t="s">
        <v>451</v>
      </c>
      <c r="R135" s="12" t="s">
        <v>450</v>
      </c>
      <c r="S135" s="8">
        <v>925481111</v>
      </c>
      <c r="T135" s="8" t="b">
        <v>1</v>
      </c>
      <c r="U135" s="11" t="s">
        <v>343</v>
      </c>
      <c r="V135" s="11" t="b">
        <v>1</v>
      </c>
      <c r="W135" s="11" t="b">
        <v>0</v>
      </c>
      <c r="X135" s="11" t="s">
        <v>613</v>
      </c>
      <c r="Y135" s="11" t="s">
        <v>614</v>
      </c>
      <c r="Z135" s="11" t="s">
        <v>615</v>
      </c>
      <c r="AA135" s="11" t="s">
        <v>616</v>
      </c>
      <c r="AB135" s="11" t="s">
        <v>617</v>
      </c>
      <c r="AC135" s="11" t="s">
        <v>618</v>
      </c>
      <c r="AD135" s="11" t="s">
        <v>619</v>
      </c>
      <c r="AE135" s="11" t="s">
        <v>620</v>
      </c>
      <c r="AF135" s="11" t="s">
        <v>621</v>
      </c>
    </row>
    <row r="136" spans="1:32" s="9" customFormat="1" x14ac:dyDescent="0.35">
      <c r="A136" s="8">
        <v>3189</v>
      </c>
      <c r="B136" s="8" t="b">
        <v>1</v>
      </c>
      <c r="C136" s="8" t="b">
        <v>0</v>
      </c>
      <c r="D136" s="8">
        <v>72</v>
      </c>
      <c r="E136" s="8">
        <v>53</v>
      </c>
      <c r="F136" s="8">
        <v>3</v>
      </c>
      <c r="G136" s="8" t="b">
        <v>1</v>
      </c>
      <c r="H136" s="8">
        <v>127</v>
      </c>
      <c r="I136" s="8"/>
      <c r="J136" s="19">
        <v>125</v>
      </c>
      <c r="K136" s="91"/>
      <c r="L136" s="8" t="s">
        <v>553</v>
      </c>
      <c r="M136" s="12">
        <v>1</v>
      </c>
      <c r="N136" s="17">
        <v>-30</v>
      </c>
      <c r="O136" s="17">
        <v>334</v>
      </c>
      <c r="P136" s="12" t="s">
        <v>455</v>
      </c>
      <c r="Q136" s="12" t="s">
        <v>460</v>
      </c>
      <c r="R136" s="12" t="s">
        <v>453</v>
      </c>
      <c r="S136" s="8">
        <v>588815015</v>
      </c>
      <c r="T136" s="8" t="b">
        <v>1</v>
      </c>
      <c r="U136" s="11" t="s">
        <v>343</v>
      </c>
      <c r="V136" s="11" t="b">
        <v>0</v>
      </c>
      <c r="W136" s="11" t="b">
        <v>0</v>
      </c>
      <c r="X136" s="11" t="s">
        <v>691</v>
      </c>
      <c r="Y136" s="11" t="s">
        <v>688</v>
      </c>
      <c r="Z136" s="11" t="s">
        <v>694</v>
      </c>
      <c r="AA136" s="11" t="s">
        <v>696</v>
      </c>
      <c r="AB136" s="11" t="s">
        <v>660</v>
      </c>
      <c r="AC136" s="11" t="s">
        <v>661</v>
      </c>
      <c r="AD136" s="11" t="s">
        <v>685</v>
      </c>
      <c r="AE136" s="11" t="s">
        <v>689</v>
      </c>
      <c r="AF136" s="11" t="s">
        <v>621</v>
      </c>
    </row>
    <row r="137" spans="1:32" x14ac:dyDescent="0.35">
      <c r="A137" s="8">
        <v>149</v>
      </c>
      <c r="B137" s="8" t="b">
        <v>1</v>
      </c>
      <c r="C137" s="8" t="b">
        <v>0</v>
      </c>
      <c r="D137" s="8">
        <v>107</v>
      </c>
      <c r="E137" s="8">
        <v>21</v>
      </c>
      <c r="F137" s="8">
        <v>1</v>
      </c>
      <c r="G137" s="8" t="b">
        <v>0</v>
      </c>
      <c r="H137" s="8">
        <v>128</v>
      </c>
      <c r="I137" s="8"/>
      <c r="J137" s="19">
        <v>128</v>
      </c>
      <c r="K137" s="91"/>
      <c r="L137" s="8" t="s">
        <v>533</v>
      </c>
      <c r="M137" s="12">
        <v>7</v>
      </c>
      <c r="N137" s="17">
        <v>34</v>
      </c>
      <c r="O137" s="17">
        <v>332</v>
      </c>
      <c r="P137" s="12" t="s">
        <v>455</v>
      </c>
      <c r="Q137" s="12" t="s">
        <v>451</v>
      </c>
      <c r="R137" s="12" t="s">
        <v>450</v>
      </c>
      <c r="S137" s="8">
        <v>1737288151</v>
      </c>
      <c r="T137" s="8" t="b">
        <v>1</v>
      </c>
      <c r="U137" s="11" t="s">
        <v>339</v>
      </c>
      <c r="V137" s="11" t="b">
        <v>1</v>
      </c>
      <c r="W137" s="11" t="b">
        <v>1</v>
      </c>
      <c r="X137" s="11" t="s">
        <v>613</v>
      </c>
      <c r="Y137" s="11" t="s">
        <v>614</v>
      </c>
      <c r="Z137" s="11" t="s">
        <v>615</v>
      </c>
      <c r="AA137" s="11" t="s">
        <v>616</v>
      </c>
      <c r="AB137" s="11" t="s">
        <v>617</v>
      </c>
      <c r="AC137" s="11" t="s">
        <v>618</v>
      </c>
      <c r="AD137" s="11" t="s">
        <v>619</v>
      </c>
      <c r="AE137" s="11" t="s">
        <v>620</v>
      </c>
      <c r="AF137" s="11" t="s">
        <v>621</v>
      </c>
    </row>
    <row r="138" spans="1:32" x14ac:dyDescent="0.35">
      <c r="A138" s="8">
        <v>59</v>
      </c>
      <c r="B138" s="8" t="b">
        <v>1</v>
      </c>
      <c r="C138" s="8" t="b">
        <v>0</v>
      </c>
      <c r="D138" s="8">
        <v>62</v>
      </c>
      <c r="E138" s="8">
        <v>66</v>
      </c>
      <c r="F138" s="8">
        <v>2</v>
      </c>
      <c r="G138" s="8" t="b">
        <v>0</v>
      </c>
      <c r="H138" s="8">
        <v>129</v>
      </c>
      <c r="I138" s="8"/>
      <c r="J138" s="19">
        <v>128</v>
      </c>
      <c r="K138" s="91"/>
      <c r="L138" s="8" t="s">
        <v>511</v>
      </c>
      <c r="M138" s="12">
        <v>6</v>
      </c>
      <c r="N138" s="17">
        <v>22</v>
      </c>
      <c r="O138" s="17">
        <v>332</v>
      </c>
      <c r="P138" s="12" t="s">
        <v>450</v>
      </c>
      <c r="Q138" s="12" t="s">
        <v>451</v>
      </c>
      <c r="R138" s="12" t="s">
        <v>450</v>
      </c>
      <c r="S138" s="8">
        <v>1896592747</v>
      </c>
      <c r="T138" s="8" t="b">
        <v>1</v>
      </c>
      <c r="U138" s="11" t="s">
        <v>343</v>
      </c>
      <c r="V138" s="11" t="b">
        <v>1</v>
      </c>
      <c r="W138" s="11" t="b">
        <v>0</v>
      </c>
      <c r="X138" s="11" t="s">
        <v>613</v>
      </c>
      <c r="Y138" s="11" t="s">
        <v>688</v>
      </c>
      <c r="Z138" s="11" t="s">
        <v>615</v>
      </c>
      <c r="AA138" s="11" t="s">
        <v>616</v>
      </c>
      <c r="AB138" s="11" t="s">
        <v>617</v>
      </c>
      <c r="AC138" s="11" t="s">
        <v>618</v>
      </c>
      <c r="AD138" s="11" t="s">
        <v>619</v>
      </c>
      <c r="AE138" s="11" t="s">
        <v>620</v>
      </c>
      <c r="AF138" s="11" t="s">
        <v>621</v>
      </c>
    </row>
    <row r="139" spans="1:32" x14ac:dyDescent="0.35">
      <c r="A139" s="8">
        <v>62</v>
      </c>
      <c r="B139" s="8" t="b">
        <v>1</v>
      </c>
      <c r="C139" s="8" t="b">
        <v>0</v>
      </c>
      <c r="D139" s="8">
        <v>134</v>
      </c>
      <c r="E139" s="8">
        <v>-4</v>
      </c>
      <c r="F139" s="8">
        <v>1</v>
      </c>
      <c r="G139" s="8" t="b">
        <v>1</v>
      </c>
      <c r="H139" s="8">
        <v>130</v>
      </c>
      <c r="I139" s="8"/>
      <c r="J139" s="19">
        <v>130</v>
      </c>
      <c r="K139" s="91"/>
      <c r="L139" s="8" t="s">
        <v>562</v>
      </c>
      <c r="M139" s="12">
        <v>6</v>
      </c>
      <c r="N139" s="17">
        <v>24</v>
      </c>
      <c r="O139" s="17">
        <v>330</v>
      </c>
      <c r="P139" s="12" t="s">
        <v>450</v>
      </c>
      <c r="Q139" s="12" t="s">
        <v>451</v>
      </c>
      <c r="R139" s="12" t="s">
        <v>450</v>
      </c>
      <c r="S139" s="8">
        <v>1800548748</v>
      </c>
      <c r="T139" s="8" t="b">
        <v>1</v>
      </c>
      <c r="U139" s="11" t="s">
        <v>341</v>
      </c>
      <c r="V139" s="11" t="b">
        <v>0</v>
      </c>
      <c r="W139" s="11" t="b">
        <v>1</v>
      </c>
      <c r="X139" s="11" t="s">
        <v>613</v>
      </c>
      <c r="Y139" s="11" t="s">
        <v>614</v>
      </c>
      <c r="Z139" s="11" t="s">
        <v>694</v>
      </c>
      <c r="AA139" s="11" t="s">
        <v>616</v>
      </c>
      <c r="AB139" s="11" t="s">
        <v>660</v>
      </c>
      <c r="AC139" s="11" t="s">
        <v>618</v>
      </c>
      <c r="AD139" s="11" t="s">
        <v>619</v>
      </c>
      <c r="AE139" s="11" t="s">
        <v>620</v>
      </c>
      <c r="AF139" s="11" t="s">
        <v>621</v>
      </c>
    </row>
    <row r="140" spans="1:32" x14ac:dyDescent="0.35">
      <c r="A140" s="8">
        <v>223</v>
      </c>
      <c r="B140" s="8" t="b">
        <v>1</v>
      </c>
      <c r="C140" s="8" t="b">
        <v>1</v>
      </c>
      <c r="D140" s="8">
        <v>145</v>
      </c>
      <c r="E140" s="8">
        <v>-15</v>
      </c>
      <c r="F140" s="8">
        <v>2</v>
      </c>
      <c r="G140" s="8" t="b">
        <v>1</v>
      </c>
      <c r="H140" s="8">
        <v>131</v>
      </c>
      <c r="I140" s="8"/>
      <c r="J140" s="19">
        <v>130</v>
      </c>
      <c r="K140" s="91"/>
      <c r="L140" s="8" t="s">
        <v>539</v>
      </c>
      <c r="M140" s="12">
        <v>7</v>
      </c>
      <c r="N140" s="17">
        <v>34</v>
      </c>
      <c r="O140" s="17">
        <v>330</v>
      </c>
      <c r="P140" s="12" t="s">
        <v>455</v>
      </c>
      <c r="Q140" s="12" t="s">
        <v>451</v>
      </c>
      <c r="R140" s="12" t="s">
        <v>450</v>
      </c>
      <c r="S140" s="8">
        <v>2038008803</v>
      </c>
      <c r="T140" s="8" t="b">
        <v>1</v>
      </c>
      <c r="U140" s="11" t="s">
        <v>346</v>
      </c>
      <c r="V140" s="11" t="b">
        <v>1</v>
      </c>
      <c r="W140" s="11" t="b">
        <v>0</v>
      </c>
      <c r="X140" s="11" t="s">
        <v>613</v>
      </c>
      <c r="Y140" s="11" t="s">
        <v>614</v>
      </c>
      <c r="Z140" s="11" t="s">
        <v>615</v>
      </c>
      <c r="AA140" s="11" t="s">
        <v>616</v>
      </c>
      <c r="AB140" s="11" t="s">
        <v>617</v>
      </c>
      <c r="AC140" s="11" t="s">
        <v>618</v>
      </c>
      <c r="AD140" s="11" t="s">
        <v>619</v>
      </c>
      <c r="AE140" s="11" t="s">
        <v>689</v>
      </c>
      <c r="AF140" s="11" t="s">
        <v>621</v>
      </c>
    </row>
    <row r="141" spans="1:32" x14ac:dyDescent="0.35">
      <c r="A141" s="8">
        <v>3196</v>
      </c>
      <c r="B141" s="8" t="b">
        <v>1</v>
      </c>
      <c r="C141" s="8" t="b">
        <v>1</v>
      </c>
      <c r="D141" s="8">
        <v>125</v>
      </c>
      <c r="E141" s="8">
        <v>7</v>
      </c>
      <c r="F141" s="8">
        <v>1</v>
      </c>
      <c r="G141" s="8" t="b">
        <v>0</v>
      </c>
      <c r="H141" s="8">
        <v>132</v>
      </c>
      <c r="I141" s="8"/>
      <c r="J141" s="19">
        <v>132</v>
      </c>
      <c r="K141" s="91"/>
      <c r="L141" s="8" t="s">
        <v>504</v>
      </c>
      <c r="M141" s="12">
        <v>7</v>
      </c>
      <c r="N141" s="17">
        <v>34</v>
      </c>
      <c r="O141" s="17">
        <v>328</v>
      </c>
      <c r="P141" s="12" t="s">
        <v>450</v>
      </c>
      <c r="Q141" s="12" t="s">
        <v>451</v>
      </c>
      <c r="R141" s="12" t="s">
        <v>453</v>
      </c>
      <c r="S141" s="8">
        <v>769059827</v>
      </c>
      <c r="T141" s="8" t="b">
        <v>1</v>
      </c>
      <c r="U141" s="11" t="s">
        <v>345</v>
      </c>
      <c r="V141" s="11" t="b">
        <v>0</v>
      </c>
      <c r="W141" s="11" t="b">
        <v>0</v>
      </c>
      <c r="X141" s="11" t="s">
        <v>613</v>
      </c>
      <c r="Y141" s="11" t="s">
        <v>614</v>
      </c>
      <c r="Z141" s="11" t="s">
        <v>615</v>
      </c>
      <c r="AA141" s="11" t="s">
        <v>616</v>
      </c>
      <c r="AB141" s="11" t="s">
        <v>617</v>
      </c>
      <c r="AC141" s="11" t="s">
        <v>618</v>
      </c>
      <c r="AD141" s="11" t="s">
        <v>619</v>
      </c>
      <c r="AE141" s="11" t="s">
        <v>620</v>
      </c>
      <c r="AF141" s="11" t="s">
        <v>621</v>
      </c>
    </row>
    <row r="142" spans="1:32" x14ac:dyDescent="0.35">
      <c r="A142" s="8">
        <v>3183</v>
      </c>
      <c r="B142" s="8" t="b">
        <v>1</v>
      </c>
      <c r="C142" s="8" t="b">
        <v>0</v>
      </c>
      <c r="D142" s="8">
        <v>100</v>
      </c>
      <c r="E142" s="8">
        <v>32</v>
      </c>
      <c r="F142" s="8">
        <v>2</v>
      </c>
      <c r="G142" s="8" t="b">
        <v>0</v>
      </c>
      <c r="H142" s="8">
        <v>133</v>
      </c>
      <c r="I142" s="8"/>
      <c r="J142" s="19">
        <v>132</v>
      </c>
      <c r="K142" s="91"/>
      <c r="L142" s="8" t="s">
        <v>530</v>
      </c>
      <c r="M142" s="12">
        <v>7</v>
      </c>
      <c r="N142" s="17">
        <v>34</v>
      </c>
      <c r="O142" s="17">
        <v>328</v>
      </c>
      <c r="P142" s="12" t="s">
        <v>455</v>
      </c>
      <c r="Q142" s="12" t="s">
        <v>451</v>
      </c>
      <c r="R142" s="12" t="s">
        <v>453</v>
      </c>
      <c r="S142" s="8">
        <v>291479948</v>
      </c>
      <c r="T142" s="8" t="b">
        <v>1</v>
      </c>
      <c r="U142" s="11" t="s">
        <v>342</v>
      </c>
      <c r="V142" s="11" t="b">
        <v>1</v>
      </c>
      <c r="W142" s="11" t="b">
        <v>0</v>
      </c>
      <c r="X142" s="11" t="s">
        <v>613</v>
      </c>
      <c r="Y142" s="11" t="s">
        <v>614</v>
      </c>
      <c r="Z142" s="11" t="s">
        <v>615</v>
      </c>
      <c r="AA142" s="11" t="s">
        <v>616</v>
      </c>
      <c r="AB142" s="11" t="s">
        <v>660</v>
      </c>
      <c r="AC142" s="11" t="s">
        <v>618</v>
      </c>
      <c r="AD142" s="11" t="s">
        <v>619</v>
      </c>
      <c r="AE142" s="11" t="s">
        <v>620</v>
      </c>
      <c r="AF142" s="11" t="s">
        <v>621</v>
      </c>
    </row>
    <row r="143" spans="1:32" x14ac:dyDescent="0.35">
      <c r="A143" s="8">
        <v>15</v>
      </c>
      <c r="B143" s="8" t="b">
        <v>1</v>
      </c>
      <c r="C143" s="8" t="b">
        <v>0</v>
      </c>
      <c r="D143" s="8">
        <v>80</v>
      </c>
      <c r="E143" s="8">
        <v>54</v>
      </c>
      <c r="F143" s="8">
        <v>1</v>
      </c>
      <c r="G143" s="8" t="b">
        <v>1</v>
      </c>
      <c r="H143" s="8">
        <v>134</v>
      </c>
      <c r="I143" s="8"/>
      <c r="J143" s="19">
        <v>134</v>
      </c>
      <c r="K143" s="91"/>
      <c r="L143" s="8" t="s">
        <v>382</v>
      </c>
      <c r="M143" s="12">
        <v>6</v>
      </c>
      <c r="N143" s="17">
        <v>22</v>
      </c>
      <c r="O143" s="17">
        <v>326</v>
      </c>
      <c r="P143" s="12" t="s">
        <v>455</v>
      </c>
      <c r="Q143" s="12" t="s">
        <v>451</v>
      </c>
      <c r="R143" s="12" t="s">
        <v>450</v>
      </c>
      <c r="S143" s="8">
        <v>541445348</v>
      </c>
      <c r="T143" s="8" t="b">
        <v>1</v>
      </c>
      <c r="U143" s="11" t="s">
        <v>341</v>
      </c>
      <c r="V143" s="11" t="b">
        <v>1</v>
      </c>
      <c r="W143" s="11" t="b">
        <v>1</v>
      </c>
      <c r="X143" s="11" t="s">
        <v>613</v>
      </c>
      <c r="Y143" s="11" t="s">
        <v>688</v>
      </c>
      <c r="Z143" s="11" t="s">
        <v>615</v>
      </c>
      <c r="AA143" s="11" t="s">
        <v>616</v>
      </c>
      <c r="AB143" s="11" t="s">
        <v>617</v>
      </c>
      <c r="AC143" s="11" t="s">
        <v>618</v>
      </c>
      <c r="AD143" s="11" t="s">
        <v>619</v>
      </c>
      <c r="AE143" s="11" t="s">
        <v>620</v>
      </c>
      <c r="AF143" s="11" t="s">
        <v>621</v>
      </c>
    </row>
    <row r="144" spans="1:32" x14ac:dyDescent="0.35">
      <c r="A144" s="8">
        <v>126</v>
      </c>
      <c r="B144" s="8" t="b">
        <v>1</v>
      </c>
      <c r="C144" s="8" t="b">
        <v>0</v>
      </c>
      <c r="D144" s="8">
        <v>80</v>
      </c>
      <c r="E144" s="8">
        <v>54</v>
      </c>
      <c r="F144" s="8">
        <v>2</v>
      </c>
      <c r="G144" s="8" t="b">
        <v>1</v>
      </c>
      <c r="H144" s="8">
        <v>135</v>
      </c>
      <c r="I144" s="8"/>
      <c r="J144" s="19">
        <v>134</v>
      </c>
      <c r="K144" s="91"/>
      <c r="L144" s="8" t="s">
        <v>528</v>
      </c>
      <c r="M144" s="12">
        <v>5</v>
      </c>
      <c r="N144" s="17">
        <v>0</v>
      </c>
      <c r="O144" s="17">
        <v>326</v>
      </c>
      <c r="P144" s="12" t="s">
        <v>455</v>
      </c>
      <c r="Q144" s="12" t="s">
        <v>451</v>
      </c>
      <c r="R144" s="12" t="s">
        <v>450</v>
      </c>
      <c r="S144" s="8">
        <v>1252383746</v>
      </c>
      <c r="T144" s="8" t="b">
        <v>1</v>
      </c>
      <c r="U144" s="11" t="s">
        <v>341</v>
      </c>
      <c r="V144" s="11" t="b">
        <v>1</v>
      </c>
      <c r="W144" s="11" t="b">
        <v>1</v>
      </c>
      <c r="X144" s="11" t="s">
        <v>691</v>
      </c>
      <c r="Y144" s="11" t="s">
        <v>614</v>
      </c>
      <c r="Z144" s="11" t="s">
        <v>615</v>
      </c>
      <c r="AA144" s="11" t="s">
        <v>616</v>
      </c>
      <c r="AB144" s="11" t="s">
        <v>660</v>
      </c>
      <c r="AC144" s="11" t="s">
        <v>661</v>
      </c>
      <c r="AD144" s="11" t="s">
        <v>619</v>
      </c>
      <c r="AE144" s="11" t="s">
        <v>689</v>
      </c>
      <c r="AF144" s="11" t="s">
        <v>621</v>
      </c>
    </row>
    <row r="145" spans="1:32" x14ac:dyDescent="0.35">
      <c r="A145" s="8">
        <v>202</v>
      </c>
      <c r="B145" s="8" t="b">
        <v>1</v>
      </c>
      <c r="C145" s="8" t="b">
        <v>0</v>
      </c>
      <c r="D145" s="8">
        <v>130</v>
      </c>
      <c r="E145" s="8">
        <v>6</v>
      </c>
      <c r="F145" s="8">
        <v>1</v>
      </c>
      <c r="G145" s="8" t="b">
        <v>0</v>
      </c>
      <c r="H145" s="8">
        <v>136</v>
      </c>
      <c r="I145" s="8"/>
      <c r="J145" s="19">
        <v>136</v>
      </c>
      <c r="K145" s="91"/>
      <c r="L145" s="8" t="s">
        <v>557</v>
      </c>
      <c r="M145" s="12">
        <v>6</v>
      </c>
      <c r="N145" s="17">
        <v>28</v>
      </c>
      <c r="O145" s="17">
        <v>322</v>
      </c>
      <c r="P145" s="12" t="s">
        <v>455</v>
      </c>
      <c r="Q145" s="12" t="s">
        <v>451</v>
      </c>
      <c r="R145" s="12" t="s">
        <v>456</v>
      </c>
      <c r="S145" s="8">
        <v>1321965776</v>
      </c>
      <c r="T145" s="8" t="b">
        <v>1</v>
      </c>
      <c r="U145" s="11" t="s">
        <v>337</v>
      </c>
      <c r="V145" s="11" t="b">
        <v>1</v>
      </c>
      <c r="W145" s="11" t="b">
        <v>0</v>
      </c>
      <c r="X145" s="11" t="s">
        <v>613</v>
      </c>
      <c r="Y145" s="11" t="s">
        <v>614</v>
      </c>
      <c r="Z145" s="11" t="s">
        <v>615</v>
      </c>
      <c r="AA145" s="11" t="s">
        <v>616</v>
      </c>
      <c r="AB145" s="11" t="s">
        <v>617</v>
      </c>
      <c r="AC145" s="11" t="s">
        <v>618</v>
      </c>
      <c r="AD145" s="11" t="s">
        <v>685</v>
      </c>
      <c r="AE145" s="11" t="s">
        <v>620</v>
      </c>
      <c r="AF145" s="11" t="s">
        <v>621</v>
      </c>
    </row>
    <row r="146" spans="1:32" x14ac:dyDescent="0.35">
      <c r="A146" s="8">
        <v>75</v>
      </c>
      <c r="B146" s="8" t="b">
        <v>1</v>
      </c>
      <c r="C146" s="8" t="b">
        <v>0</v>
      </c>
      <c r="D146" s="8">
        <v>125</v>
      </c>
      <c r="E146" s="8">
        <v>12</v>
      </c>
      <c r="F146" s="8">
        <v>1</v>
      </c>
      <c r="G146" s="8" t="b">
        <v>1</v>
      </c>
      <c r="H146" s="8">
        <v>137</v>
      </c>
      <c r="I146" s="8"/>
      <c r="J146" s="19">
        <v>137</v>
      </c>
      <c r="K146" s="91"/>
      <c r="L146" s="8" t="s">
        <v>561</v>
      </c>
      <c r="M146" s="12">
        <v>5</v>
      </c>
      <c r="N146" s="17">
        <v>0</v>
      </c>
      <c r="O146" s="17">
        <v>320</v>
      </c>
      <c r="P146" s="12" t="s">
        <v>455</v>
      </c>
      <c r="Q146" s="12" t="s">
        <v>451</v>
      </c>
      <c r="R146" s="12" t="s">
        <v>456</v>
      </c>
      <c r="S146" s="8">
        <v>137775127</v>
      </c>
      <c r="T146" s="8" t="b">
        <v>0</v>
      </c>
      <c r="U146" s="11" t="s">
        <v>342</v>
      </c>
      <c r="V146" s="11" t="b">
        <v>1</v>
      </c>
      <c r="W146" s="11" t="b">
        <v>0</v>
      </c>
      <c r="X146" s="11" t="s">
        <v>691</v>
      </c>
      <c r="Y146" s="11" t="s">
        <v>614</v>
      </c>
      <c r="Z146" s="11" t="s">
        <v>615</v>
      </c>
      <c r="AA146" s="11" t="s">
        <v>616</v>
      </c>
      <c r="AB146" s="11" t="s">
        <v>660</v>
      </c>
      <c r="AC146" s="11" t="s">
        <v>661</v>
      </c>
      <c r="AD146" s="11" t="s">
        <v>619</v>
      </c>
      <c r="AE146" s="11" t="s">
        <v>620</v>
      </c>
      <c r="AF146" s="11" t="s">
        <v>621</v>
      </c>
    </row>
    <row r="147" spans="1:32" x14ac:dyDescent="0.35">
      <c r="A147" s="8">
        <v>9</v>
      </c>
      <c r="B147" s="8" t="b">
        <v>1</v>
      </c>
      <c r="C147" s="8" t="b">
        <v>0</v>
      </c>
      <c r="D147" s="8">
        <v>100</v>
      </c>
      <c r="E147" s="8">
        <v>38</v>
      </c>
      <c r="F147" s="8">
        <v>1</v>
      </c>
      <c r="G147" s="8" t="b">
        <v>0</v>
      </c>
      <c r="H147" s="8">
        <v>138</v>
      </c>
      <c r="I147" s="8"/>
      <c r="J147" s="19">
        <v>138</v>
      </c>
      <c r="K147" s="91"/>
      <c r="L147" s="8" t="s">
        <v>535</v>
      </c>
      <c r="M147" s="12">
        <v>6</v>
      </c>
      <c r="N147" s="17">
        <v>18</v>
      </c>
      <c r="O147" s="17">
        <v>318</v>
      </c>
      <c r="P147" s="12" t="s">
        <v>455</v>
      </c>
      <c r="Q147" s="12" t="s">
        <v>451</v>
      </c>
      <c r="R147" s="12" t="s">
        <v>456</v>
      </c>
      <c r="S147" s="8">
        <v>1364407554</v>
      </c>
      <c r="T147" s="8" t="b">
        <v>0</v>
      </c>
      <c r="U147" s="11"/>
      <c r="V147" s="11" t="b">
        <v>0</v>
      </c>
      <c r="W147" s="11" t="b">
        <v>0</v>
      </c>
      <c r="X147" s="11" t="s">
        <v>613</v>
      </c>
      <c r="Y147" s="11" t="s">
        <v>614</v>
      </c>
      <c r="Z147" s="11" t="s">
        <v>615</v>
      </c>
      <c r="AA147" s="11" t="s">
        <v>616</v>
      </c>
      <c r="AB147" s="11" t="s">
        <v>617</v>
      </c>
      <c r="AC147" s="11" t="s">
        <v>661</v>
      </c>
      <c r="AD147" s="11" t="s">
        <v>619</v>
      </c>
      <c r="AE147" s="11" t="s">
        <v>689</v>
      </c>
      <c r="AF147" s="11" t="s">
        <v>621</v>
      </c>
    </row>
    <row r="148" spans="1:32" x14ac:dyDescent="0.35">
      <c r="A148" s="8">
        <v>52</v>
      </c>
      <c r="B148" s="8" t="b">
        <v>1</v>
      </c>
      <c r="C148" s="8" t="b">
        <v>0</v>
      </c>
      <c r="D148" s="8">
        <v>130</v>
      </c>
      <c r="E148" s="8">
        <v>8</v>
      </c>
      <c r="F148" s="8">
        <v>2</v>
      </c>
      <c r="G148" s="8" t="b">
        <v>0</v>
      </c>
      <c r="H148" s="8">
        <v>139</v>
      </c>
      <c r="I148" s="8"/>
      <c r="J148" s="19">
        <v>138</v>
      </c>
      <c r="K148" s="91"/>
      <c r="L148" s="8" t="s">
        <v>426</v>
      </c>
      <c r="M148" s="12">
        <v>7</v>
      </c>
      <c r="N148" s="17">
        <v>34</v>
      </c>
      <c r="O148" s="17">
        <v>318</v>
      </c>
      <c r="P148" s="12" t="s">
        <v>455</v>
      </c>
      <c r="Q148" s="12" t="s">
        <v>460</v>
      </c>
      <c r="R148" s="12" t="s">
        <v>450</v>
      </c>
      <c r="S148" s="8">
        <v>1721031904</v>
      </c>
      <c r="T148" s="8" t="b">
        <v>1</v>
      </c>
      <c r="U148" s="11" t="s">
        <v>343</v>
      </c>
      <c r="V148" s="11" t="b">
        <v>1</v>
      </c>
      <c r="W148" s="11" t="b">
        <v>0</v>
      </c>
      <c r="X148" s="11" t="s">
        <v>613</v>
      </c>
      <c r="Y148" s="11" t="s">
        <v>614</v>
      </c>
      <c r="Z148" s="11" t="s">
        <v>615</v>
      </c>
      <c r="AA148" s="11" t="s">
        <v>616</v>
      </c>
      <c r="AB148" s="11" t="s">
        <v>617</v>
      </c>
      <c r="AC148" s="11" t="s">
        <v>618</v>
      </c>
      <c r="AD148" s="11" t="s">
        <v>619</v>
      </c>
      <c r="AE148" s="11" t="s">
        <v>620</v>
      </c>
      <c r="AF148" s="11" t="s">
        <v>621</v>
      </c>
    </row>
    <row r="149" spans="1:32" x14ac:dyDescent="0.35">
      <c r="A149" s="8">
        <v>77</v>
      </c>
      <c r="B149" s="8" t="b">
        <v>1</v>
      </c>
      <c r="C149" s="8" t="b">
        <v>0</v>
      </c>
      <c r="D149" s="8">
        <v>136</v>
      </c>
      <c r="E149" s="8">
        <v>2</v>
      </c>
      <c r="F149" s="8">
        <v>3</v>
      </c>
      <c r="G149" s="8" t="b">
        <v>0</v>
      </c>
      <c r="H149" s="8">
        <v>140</v>
      </c>
      <c r="I149" s="8"/>
      <c r="J149" s="19">
        <v>138</v>
      </c>
      <c r="K149" s="91"/>
      <c r="L149" s="8" t="s">
        <v>565</v>
      </c>
      <c r="M149" s="12">
        <v>6</v>
      </c>
      <c r="N149" s="17">
        <v>18</v>
      </c>
      <c r="O149" s="17">
        <v>318</v>
      </c>
      <c r="P149" s="12" t="s">
        <v>450</v>
      </c>
      <c r="Q149" s="12" t="s">
        <v>451</v>
      </c>
      <c r="R149" s="12" t="s">
        <v>453</v>
      </c>
      <c r="S149" s="8">
        <v>1978384941</v>
      </c>
      <c r="T149" s="8" t="b">
        <v>1</v>
      </c>
      <c r="U149" s="11" t="s">
        <v>342</v>
      </c>
      <c r="V149" s="11" t="b">
        <v>1</v>
      </c>
      <c r="W149" s="11" t="b">
        <v>0</v>
      </c>
      <c r="X149" s="11" t="s">
        <v>613</v>
      </c>
      <c r="Y149" s="11" t="s">
        <v>614</v>
      </c>
      <c r="Z149" s="11" t="s">
        <v>615</v>
      </c>
      <c r="AA149" s="11" t="s">
        <v>616</v>
      </c>
      <c r="AB149" s="11" t="s">
        <v>660</v>
      </c>
      <c r="AC149" s="11" t="s">
        <v>661</v>
      </c>
      <c r="AD149" s="11" t="s">
        <v>619</v>
      </c>
      <c r="AE149" s="11" t="s">
        <v>689</v>
      </c>
      <c r="AF149" s="11" t="s">
        <v>621</v>
      </c>
    </row>
    <row r="150" spans="1:32" s="9" customFormat="1" x14ac:dyDescent="0.35">
      <c r="A150" s="8">
        <v>246</v>
      </c>
      <c r="B150" s="8" t="b">
        <v>1</v>
      </c>
      <c r="C150" s="8" t="b">
        <v>0</v>
      </c>
      <c r="D150" s="8">
        <v>107</v>
      </c>
      <c r="E150" s="8">
        <v>34</v>
      </c>
      <c r="F150" s="8">
        <v>1</v>
      </c>
      <c r="G150" s="8" t="b">
        <v>1</v>
      </c>
      <c r="H150" s="8">
        <v>141</v>
      </c>
      <c r="I150" s="8"/>
      <c r="J150" s="19">
        <v>141</v>
      </c>
      <c r="K150" s="91"/>
      <c r="L150" s="8" t="s">
        <v>547</v>
      </c>
      <c r="M150" s="12">
        <v>6</v>
      </c>
      <c r="N150" s="17">
        <v>18</v>
      </c>
      <c r="O150" s="17">
        <v>316</v>
      </c>
      <c r="P150" s="12" t="s">
        <v>450</v>
      </c>
      <c r="Q150" s="12" t="s">
        <v>460</v>
      </c>
      <c r="R150" s="12" t="s">
        <v>456</v>
      </c>
      <c r="S150" s="8">
        <v>337681454</v>
      </c>
      <c r="T150" s="8" t="b">
        <v>1</v>
      </c>
      <c r="U150" s="11" t="s">
        <v>341</v>
      </c>
      <c r="V150" s="11" t="b">
        <v>1</v>
      </c>
      <c r="W150" s="11" t="b">
        <v>1</v>
      </c>
      <c r="X150" s="11" t="s">
        <v>613</v>
      </c>
      <c r="Y150" s="11" t="s">
        <v>614</v>
      </c>
      <c r="Z150" s="11" t="s">
        <v>615</v>
      </c>
      <c r="AA150" s="11" t="s">
        <v>616</v>
      </c>
      <c r="AB150" s="11" t="s">
        <v>660</v>
      </c>
      <c r="AC150" s="11" t="s">
        <v>661</v>
      </c>
      <c r="AD150" s="11" t="s">
        <v>619</v>
      </c>
      <c r="AE150" s="11" t="s">
        <v>620</v>
      </c>
      <c r="AF150" s="11" t="s">
        <v>621</v>
      </c>
    </row>
    <row r="151" spans="1:32" x14ac:dyDescent="0.35">
      <c r="A151" s="8">
        <v>115</v>
      </c>
      <c r="B151" s="8" t="b">
        <v>1</v>
      </c>
      <c r="C151" s="8" t="b">
        <v>0</v>
      </c>
      <c r="D151" s="8">
        <v>139</v>
      </c>
      <c r="E151" s="8">
        <v>3</v>
      </c>
      <c r="F151" s="8">
        <v>1</v>
      </c>
      <c r="G151" s="8" t="b">
        <v>0</v>
      </c>
      <c r="H151" s="8">
        <v>142</v>
      </c>
      <c r="I151" s="8"/>
      <c r="J151" s="19">
        <v>142</v>
      </c>
      <c r="K151" s="91"/>
      <c r="L151" s="8" t="s">
        <v>573</v>
      </c>
      <c r="M151" s="12">
        <v>5</v>
      </c>
      <c r="N151" s="17">
        <v>0</v>
      </c>
      <c r="O151" s="17">
        <v>312</v>
      </c>
      <c r="P151" s="12" t="s">
        <v>450</v>
      </c>
      <c r="Q151" s="12" t="s">
        <v>460</v>
      </c>
      <c r="R151" s="12" t="s">
        <v>450</v>
      </c>
      <c r="S151" s="8">
        <v>648118850</v>
      </c>
      <c r="T151" s="8" t="b">
        <v>0</v>
      </c>
      <c r="U151" s="11" t="s">
        <v>342</v>
      </c>
      <c r="V151" s="11" t="b">
        <v>1</v>
      </c>
      <c r="W151" s="11" t="b">
        <v>0</v>
      </c>
      <c r="X151" s="11" t="s">
        <v>691</v>
      </c>
      <c r="Y151" s="11" t="s">
        <v>614</v>
      </c>
      <c r="Z151" s="11" t="s">
        <v>615</v>
      </c>
      <c r="AA151" s="11" t="s">
        <v>616</v>
      </c>
      <c r="AB151" s="11" t="s">
        <v>660</v>
      </c>
      <c r="AC151" s="11" t="s">
        <v>661</v>
      </c>
      <c r="AD151" s="11" t="s">
        <v>619</v>
      </c>
      <c r="AE151" s="11" t="s">
        <v>689</v>
      </c>
      <c r="AF151" s="11" t="s">
        <v>621</v>
      </c>
    </row>
    <row r="152" spans="1:32" x14ac:dyDescent="0.35">
      <c r="A152" s="8">
        <v>3192</v>
      </c>
      <c r="B152" s="8" t="b">
        <v>1</v>
      </c>
      <c r="C152" s="8" t="b">
        <v>1</v>
      </c>
      <c r="D152" s="8">
        <v>156</v>
      </c>
      <c r="E152" s="8">
        <v>-13</v>
      </c>
      <c r="F152" s="8">
        <v>1</v>
      </c>
      <c r="G152" s="8" t="b">
        <v>1</v>
      </c>
      <c r="H152" s="8">
        <v>143</v>
      </c>
      <c r="I152" s="8"/>
      <c r="J152" s="19">
        <v>143</v>
      </c>
      <c r="K152" s="91"/>
      <c r="L152" s="8" t="s">
        <v>697</v>
      </c>
      <c r="M152" s="12">
        <v>6</v>
      </c>
      <c r="N152" s="17">
        <v>24</v>
      </c>
      <c r="O152" s="17">
        <v>308</v>
      </c>
      <c r="P152" s="12" t="s">
        <v>450</v>
      </c>
      <c r="Q152" s="12" t="s">
        <v>460</v>
      </c>
      <c r="R152" s="12" t="s">
        <v>453</v>
      </c>
      <c r="S152" s="8">
        <v>512540931</v>
      </c>
      <c r="T152" s="8" t="b">
        <v>1</v>
      </c>
      <c r="U152" s="11" t="s">
        <v>347</v>
      </c>
      <c r="V152" s="11" t="b">
        <v>1</v>
      </c>
      <c r="W152" s="11" t="b">
        <v>0</v>
      </c>
      <c r="X152" s="11" t="s">
        <v>613</v>
      </c>
      <c r="Y152" s="11" t="s">
        <v>614</v>
      </c>
      <c r="Z152" s="11" t="s">
        <v>694</v>
      </c>
      <c r="AA152" s="11" t="s">
        <v>616</v>
      </c>
      <c r="AB152" s="11" t="s">
        <v>617</v>
      </c>
      <c r="AC152" s="11" t="s">
        <v>618</v>
      </c>
      <c r="AD152" s="11" t="s">
        <v>619</v>
      </c>
      <c r="AE152" s="11" t="s">
        <v>689</v>
      </c>
      <c r="AF152" s="11" t="s">
        <v>621</v>
      </c>
    </row>
    <row r="153" spans="1:32" x14ac:dyDescent="0.35">
      <c r="A153" s="8">
        <v>141</v>
      </c>
      <c r="B153" s="8" t="b">
        <v>1</v>
      </c>
      <c r="C153" s="8" t="b">
        <v>0</v>
      </c>
      <c r="D153" s="8">
        <v>117</v>
      </c>
      <c r="E153" s="8">
        <v>26</v>
      </c>
      <c r="F153" s="8">
        <v>2</v>
      </c>
      <c r="G153" s="8" t="b">
        <v>1</v>
      </c>
      <c r="H153" s="8">
        <v>144</v>
      </c>
      <c r="I153" s="8"/>
      <c r="J153" s="19">
        <v>143</v>
      </c>
      <c r="K153" s="91"/>
      <c r="L153" s="8" t="s">
        <v>544</v>
      </c>
      <c r="M153" s="12">
        <v>7</v>
      </c>
      <c r="N153" s="17">
        <v>34</v>
      </c>
      <c r="O153" s="17">
        <v>308</v>
      </c>
      <c r="P153" s="12" t="s">
        <v>450</v>
      </c>
      <c r="Q153" s="12" t="s">
        <v>451</v>
      </c>
      <c r="R153" s="12" t="s">
        <v>450</v>
      </c>
      <c r="S153" s="8">
        <v>848658154</v>
      </c>
      <c r="T153" s="8" t="b">
        <v>1</v>
      </c>
      <c r="U153" s="11" t="s">
        <v>347</v>
      </c>
      <c r="V153" s="11" t="b">
        <v>1</v>
      </c>
      <c r="W153" s="11" t="b">
        <v>0</v>
      </c>
      <c r="X153" s="11" t="s">
        <v>613</v>
      </c>
      <c r="Y153" s="11" t="s">
        <v>614</v>
      </c>
      <c r="Z153" s="11" t="s">
        <v>615</v>
      </c>
      <c r="AA153" s="11" t="s">
        <v>616</v>
      </c>
      <c r="AB153" s="11" t="s">
        <v>617</v>
      </c>
      <c r="AC153" s="11" t="s">
        <v>618</v>
      </c>
      <c r="AD153" s="11" t="s">
        <v>619</v>
      </c>
      <c r="AE153" s="11" t="s">
        <v>689</v>
      </c>
      <c r="AF153" s="11" t="s">
        <v>621</v>
      </c>
    </row>
    <row r="154" spans="1:32" x14ac:dyDescent="0.35">
      <c r="A154" s="8">
        <v>108</v>
      </c>
      <c r="B154" s="8" t="b">
        <v>1</v>
      </c>
      <c r="C154" s="8" t="b">
        <v>0</v>
      </c>
      <c r="D154" s="8">
        <v>154</v>
      </c>
      <c r="E154" s="8">
        <v>-9</v>
      </c>
      <c r="F154" s="8">
        <v>1</v>
      </c>
      <c r="G154" s="8" t="b">
        <v>0</v>
      </c>
      <c r="H154" s="8">
        <v>145</v>
      </c>
      <c r="I154" s="8"/>
      <c r="J154" s="19">
        <v>145</v>
      </c>
      <c r="K154" s="91"/>
      <c r="L154" s="8" t="s">
        <v>581</v>
      </c>
      <c r="M154" s="12">
        <v>6</v>
      </c>
      <c r="N154" s="17">
        <v>24</v>
      </c>
      <c r="O154" s="17">
        <v>306</v>
      </c>
      <c r="P154" s="12" t="s">
        <v>455</v>
      </c>
      <c r="Q154" s="12" t="s">
        <v>460</v>
      </c>
      <c r="R154" s="12" t="s">
        <v>450</v>
      </c>
      <c r="S154" s="8">
        <v>541906844</v>
      </c>
      <c r="T154" s="8" t="b">
        <v>1</v>
      </c>
      <c r="U154" s="11" t="s">
        <v>339</v>
      </c>
      <c r="V154" s="11" t="b">
        <v>1</v>
      </c>
      <c r="W154" s="11" t="b">
        <v>1</v>
      </c>
      <c r="X154" s="11" t="s">
        <v>613</v>
      </c>
      <c r="Y154" s="11" t="s">
        <v>614</v>
      </c>
      <c r="Z154" s="11" t="s">
        <v>694</v>
      </c>
      <c r="AA154" s="11" t="s">
        <v>616</v>
      </c>
      <c r="AB154" s="11" t="s">
        <v>617</v>
      </c>
      <c r="AC154" s="11" t="s">
        <v>618</v>
      </c>
      <c r="AD154" s="11" t="s">
        <v>619</v>
      </c>
      <c r="AE154" s="11" t="s">
        <v>689</v>
      </c>
      <c r="AF154" s="11" t="s">
        <v>621</v>
      </c>
    </row>
    <row r="155" spans="1:32" x14ac:dyDescent="0.35">
      <c r="A155" s="8">
        <v>153</v>
      </c>
      <c r="B155" s="8" t="b">
        <v>0</v>
      </c>
      <c r="C155" s="8" t="b">
        <v>0</v>
      </c>
      <c r="D155" s="8">
        <v>139</v>
      </c>
      <c r="E155" s="8">
        <v>7</v>
      </c>
      <c r="F155" s="8">
        <v>1</v>
      </c>
      <c r="G155" s="8" t="b">
        <v>1</v>
      </c>
      <c r="H155" s="8">
        <v>146</v>
      </c>
      <c r="I155" s="8"/>
      <c r="J155" s="19">
        <v>146</v>
      </c>
      <c r="K155" s="91"/>
      <c r="L155" s="8" t="s">
        <v>575</v>
      </c>
      <c r="M155" s="12">
        <v>4</v>
      </c>
      <c r="N155" s="17">
        <v>-2</v>
      </c>
      <c r="O155" s="17">
        <v>298</v>
      </c>
      <c r="P155" s="12" t="s">
        <v>450</v>
      </c>
      <c r="Q155" s="12" t="s">
        <v>451</v>
      </c>
      <c r="R155" s="12" t="s">
        <v>453</v>
      </c>
      <c r="S155" s="8">
        <v>357161660</v>
      </c>
      <c r="T155" s="8" t="b">
        <v>0</v>
      </c>
      <c r="U155" s="11" t="s">
        <v>344</v>
      </c>
      <c r="V155" s="11" t="b">
        <v>0</v>
      </c>
      <c r="W155" s="11" t="b">
        <v>0</v>
      </c>
      <c r="X155" s="11" t="s">
        <v>691</v>
      </c>
      <c r="Y155" s="11" t="s">
        <v>614</v>
      </c>
      <c r="Z155" s="11" t="s">
        <v>615</v>
      </c>
      <c r="AA155" s="11" t="s">
        <v>696</v>
      </c>
      <c r="AB155" s="11" t="s">
        <v>617</v>
      </c>
      <c r="AC155" s="11" t="s">
        <v>661</v>
      </c>
      <c r="AD155" s="11" t="s">
        <v>619</v>
      </c>
      <c r="AE155" s="11" t="s">
        <v>689</v>
      </c>
      <c r="AF155" s="11" t="s">
        <v>621</v>
      </c>
    </row>
    <row r="156" spans="1:32" x14ac:dyDescent="0.35">
      <c r="A156" s="8">
        <v>289</v>
      </c>
      <c r="B156" s="8" t="b">
        <v>1</v>
      </c>
      <c r="C156" s="8" t="b">
        <v>0</v>
      </c>
      <c r="D156" s="8">
        <v>125</v>
      </c>
      <c r="E156" s="8">
        <v>22</v>
      </c>
      <c r="F156" s="8">
        <v>1</v>
      </c>
      <c r="G156" s="8" t="b">
        <v>0</v>
      </c>
      <c r="H156" s="8">
        <v>147</v>
      </c>
      <c r="I156" s="8"/>
      <c r="J156" s="19">
        <v>147</v>
      </c>
      <c r="K156" s="91"/>
      <c r="L156" s="8" t="s">
        <v>556</v>
      </c>
      <c r="M156" s="12">
        <v>6</v>
      </c>
      <c r="N156" s="17">
        <v>18</v>
      </c>
      <c r="O156" s="17">
        <v>296</v>
      </c>
      <c r="P156" s="12" t="s">
        <v>455</v>
      </c>
      <c r="Q156" s="12" t="s">
        <v>451</v>
      </c>
      <c r="R156" s="12" t="s">
        <v>450</v>
      </c>
      <c r="S156" s="8">
        <v>24050696</v>
      </c>
      <c r="T156" s="8" t="b">
        <v>0</v>
      </c>
      <c r="U156" s="11" t="s">
        <v>344</v>
      </c>
      <c r="V156" s="11" t="b">
        <v>0</v>
      </c>
      <c r="W156" s="11" t="b">
        <v>0</v>
      </c>
      <c r="X156" s="11" t="s">
        <v>613</v>
      </c>
      <c r="Y156" s="11" t="s">
        <v>614</v>
      </c>
      <c r="Z156" s="11" t="s">
        <v>615</v>
      </c>
      <c r="AA156" s="11" t="s">
        <v>616</v>
      </c>
      <c r="AB156" s="11" t="s">
        <v>617</v>
      </c>
      <c r="AC156" s="11" t="s">
        <v>661</v>
      </c>
      <c r="AD156" s="11" t="s">
        <v>619</v>
      </c>
      <c r="AE156" s="11" t="s">
        <v>689</v>
      </c>
      <c r="AF156" s="11" t="s">
        <v>621</v>
      </c>
    </row>
    <row r="157" spans="1:32" x14ac:dyDescent="0.35">
      <c r="A157" s="8">
        <v>3215</v>
      </c>
      <c r="B157" s="8" t="b">
        <v>1</v>
      </c>
      <c r="C157" s="8" t="b">
        <v>0</v>
      </c>
      <c r="D157" s="8">
        <v>130</v>
      </c>
      <c r="E157" s="8">
        <v>18</v>
      </c>
      <c r="F157" s="8">
        <v>1</v>
      </c>
      <c r="G157" s="8" t="b">
        <v>1</v>
      </c>
      <c r="H157" s="8">
        <v>148</v>
      </c>
      <c r="I157" s="8"/>
      <c r="J157" s="19">
        <v>148</v>
      </c>
      <c r="K157" s="91"/>
      <c r="L157" s="8" t="s">
        <v>698</v>
      </c>
      <c r="M157" s="12">
        <v>5</v>
      </c>
      <c r="N157" s="17">
        <v>0</v>
      </c>
      <c r="O157" s="17">
        <v>294</v>
      </c>
      <c r="P157" s="12" t="s">
        <v>455</v>
      </c>
      <c r="Q157" s="12" t="s">
        <v>460</v>
      </c>
      <c r="R157" s="12" t="s">
        <v>453</v>
      </c>
      <c r="S157" s="8">
        <v>933073506</v>
      </c>
      <c r="T157" s="8" t="b">
        <v>1</v>
      </c>
      <c r="U157" s="11" t="s">
        <v>346</v>
      </c>
      <c r="V157" s="11" t="b">
        <v>1</v>
      </c>
      <c r="W157" s="11" t="b">
        <v>0</v>
      </c>
      <c r="X157" s="11" t="s">
        <v>691</v>
      </c>
      <c r="Y157" s="11" t="s">
        <v>614</v>
      </c>
      <c r="Z157" s="11" t="s">
        <v>615</v>
      </c>
      <c r="AA157" s="11" t="s">
        <v>616</v>
      </c>
      <c r="AB157" s="11" t="s">
        <v>660</v>
      </c>
      <c r="AC157" s="11" t="s">
        <v>661</v>
      </c>
      <c r="AD157" s="11" t="s">
        <v>619</v>
      </c>
      <c r="AE157" s="11" t="s">
        <v>689</v>
      </c>
      <c r="AF157" s="11" t="s">
        <v>621</v>
      </c>
    </row>
    <row r="158" spans="1:32" x14ac:dyDescent="0.35">
      <c r="A158" s="8">
        <v>26</v>
      </c>
      <c r="B158" s="8" t="b">
        <v>1</v>
      </c>
      <c r="C158" s="8" t="b">
        <v>1</v>
      </c>
      <c r="D158" s="8">
        <v>157</v>
      </c>
      <c r="E158" s="8">
        <v>-8</v>
      </c>
      <c r="F158" s="8">
        <v>1</v>
      </c>
      <c r="G158" s="8" t="b">
        <v>0</v>
      </c>
      <c r="H158" s="8">
        <v>149</v>
      </c>
      <c r="I158" s="8"/>
      <c r="J158" s="19">
        <v>149</v>
      </c>
      <c r="K158" s="91"/>
      <c r="L158" s="8" t="s">
        <v>578</v>
      </c>
      <c r="M158" s="12">
        <v>5</v>
      </c>
      <c r="N158" s="17">
        <v>8</v>
      </c>
      <c r="O158" s="17">
        <v>292</v>
      </c>
      <c r="P158" s="12" t="s">
        <v>450</v>
      </c>
      <c r="Q158" s="12" t="s">
        <v>460</v>
      </c>
      <c r="R158" s="12" t="s">
        <v>450</v>
      </c>
      <c r="S158" s="8">
        <v>98153259</v>
      </c>
      <c r="T158" s="8" t="b">
        <v>1</v>
      </c>
      <c r="U158" s="11" t="s">
        <v>344</v>
      </c>
      <c r="V158" s="11" t="b">
        <v>0</v>
      </c>
      <c r="W158" s="11" t="b">
        <v>0</v>
      </c>
      <c r="X158" s="11" t="s">
        <v>613</v>
      </c>
      <c r="Y158" s="11" t="s">
        <v>614</v>
      </c>
      <c r="Z158" s="11" t="s">
        <v>694</v>
      </c>
      <c r="AA158" s="11" t="s">
        <v>616</v>
      </c>
      <c r="AB158" s="11" t="s">
        <v>617</v>
      </c>
      <c r="AC158" s="11" t="s">
        <v>661</v>
      </c>
      <c r="AD158" s="11" t="s">
        <v>619</v>
      </c>
      <c r="AE158" s="11" t="s">
        <v>620</v>
      </c>
      <c r="AF158" s="11" t="s">
        <v>621</v>
      </c>
    </row>
    <row r="159" spans="1:32" x14ac:dyDescent="0.35">
      <c r="A159" s="8">
        <v>251</v>
      </c>
      <c r="B159" s="8" t="b">
        <v>1</v>
      </c>
      <c r="C159" s="8" t="b">
        <v>0</v>
      </c>
      <c r="D159" s="8">
        <v>107</v>
      </c>
      <c r="E159" s="8">
        <v>43</v>
      </c>
      <c r="F159" s="8">
        <v>1</v>
      </c>
      <c r="G159" s="8" t="b">
        <v>1</v>
      </c>
      <c r="H159" s="8">
        <v>150</v>
      </c>
      <c r="I159" s="8"/>
      <c r="J159" s="19">
        <v>150</v>
      </c>
      <c r="K159" s="91"/>
      <c r="L159" s="8" t="s">
        <v>551</v>
      </c>
      <c r="M159" s="12">
        <v>5</v>
      </c>
      <c r="N159" s="17">
        <v>6</v>
      </c>
      <c r="O159" s="17">
        <v>286</v>
      </c>
      <c r="P159" s="12" t="s">
        <v>455</v>
      </c>
      <c r="Q159" s="12" t="s">
        <v>451</v>
      </c>
      <c r="R159" s="12" t="s">
        <v>450</v>
      </c>
      <c r="S159" s="8">
        <v>1416311827</v>
      </c>
      <c r="T159" s="8" t="b">
        <v>1</v>
      </c>
      <c r="U159" s="11" t="s">
        <v>345</v>
      </c>
      <c r="V159" s="11" t="b">
        <v>1</v>
      </c>
      <c r="W159" s="11" t="b">
        <v>0</v>
      </c>
      <c r="X159" s="11" t="s">
        <v>613</v>
      </c>
      <c r="Y159" s="11" t="s">
        <v>688</v>
      </c>
      <c r="Z159" s="11" t="s">
        <v>615</v>
      </c>
      <c r="AA159" s="11" t="s">
        <v>616</v>
      </c>
      <c r="AB159" s="11" t="s">
        <v>617</v>
      </c>
      <c r="AC159" s="11" t="s">
        <v>661</v>
      </c>
      <c r="AD159" s="11" t="s">
        <v>619</v>
      </c>
      <c r="AE159" s="11" t="s">
        <v>620</v>
      </c>
      <c r="AF159" s="11" t="s">
        <v>621</v>
      </c>
    </row>
    <row r="160" spans="1:32" x14ac:dyDescent="0.35">
      <c r="A160" s="8">
        <v>3184</v>
      </c>
      <c r="B160" s="8" t="b">
        <v>1</v>
      </c>
      <c r="C160" s="8" t="b">
        <v>0</v>
      </c>
      <c r="D160" s="8">
        <v>145</v>
      </c>
      <c r="E160" s="8">
        <v>6</v>
      </c>
      <c r="F160" s="8">
        <v>1</v>
      </c>
      <c r="G160" s="8" t="b">
        <v>0</v>
      </c>
      <c r="H160" s="8">
        <v>151</v>
      </c>
      <c r="I160" s="8"/>
      <c r="J160" s="19">
        <v>151</v>
      </c>
      <c r="K160" s="91"/>
      <c r="L160" s="8" t="s">
        <v>577</v>
      </c>
      <c r="M160" s="12">
        <v>5</v>
      </c>
      <c r="N160" s="17">
        <v>0</v>
      </c>
      <c r="O160" s="17">
        <v>284</v>
      </c>
      <c r="P160" s="12" t="s">
        <v>450</v>
      </c>
      <c r="Q160" s="12" t="s">
        <v>460</v>
      </c>
      <c r="R160" s="12" t="s">
        <v>453</v>
      </c>
      <c r="S160" s="8">
        <v>616782872</v>
      </c>
      <c r="T160" s="8" t="b">
        <v>0</v>
      </c>
      <c r="U160" s="11" t="s">
        <v>340</v>
      </c>
      <c r="V160" s="11" t="b">
        <v>1</v>
      </c>
      <c r="W160" s="11" t="b">
        <v>1</v>
      </c>
      <c r="X160" s="11" t="s">
        <v>691</v>
      </c>
      <c r="Y160" s="11" t="s">
        <v>614</v>
      </c>
      <c r="Z160" s="11" t="s">
        <v>615</v>
      </c>
      <c r="AA160" s="11" t="s">
        <v>616</v>
      </c>
      <c r="AB160" s="11" t="s">
        <v>660</v>
      </c>
      <c r="AC160" s="11" t="s">
        <v>661</v>
      </c>
      <c r="AD160" s="11" t="s">
        <v>619</v>
      </c>
      <c r="AE160" s="11" t="s">
        <v>689</v>
      </c>
      <c r="AF160" s="11" t="s">
        <v>621</v>
      </c>
    </row>
    <row r="161" spans="1:32" x14ac:dyDescent="0.35">
      <c r="A161" s="8">
        <v>215</v>
      </c>
      <c r="B161" s="8" t="b">
        <v>1</v>
      </c>
      <c r="C161" s="8" t="b">
        <v>0</v>
      </c>
      <c r="D161" s="8">
        <v>145</v>
      </c>
      <c r="E161" s="8">
        <v>7</v>
      </c>
      <c r="F161" s="8">
        <v>1</v>
      </c>
      <c r="G161" s="8" t="b">
        <v>1</v>
      </c>
      <c r="H161" s="8">
        <v>152</v>
      </c>
      <c r="I161" s="8"/>
      <c r="J161" s="19">
        <v>152</v>
      </c>
      <c r="K161" s="91"/>
      <c r="L161" s="8" t="s">
        <v>572</v>
      </c>
      <c r="M161" s="12">
        <v>7</v>
      </c>
      <c r="N161" s="17">
        <v>34</v>
      </c>
      <c r="O161" s="17">
        <v>278</v>
      </c>
      <c r="P161" s="12" t="s">
        <v>455</v>
      </c>
      <c r="Q161" s="12" t="s">
        <v>451</v>
      </c>
      <c r="R161" s="12" t="s">
        <v>450</v>
      </c>
      <c r="S161" s="8">
        <v>1218723311</v>
      </c>
      <c r="T161" s="8" t="b">
        <v>1</v>
      </c>
      <c r="U161" s="11" t="s">
        <v>348</v>
      </c>
      <c r="V161" s="11" t="b">
        <v>1</v>
      </c>
      <c r="W161" s="11" t="b">
        <v>1</v>
      </c>
      <c r="X161" s="11" t="s">
        <v>613</v>
      </c>
      <c r="Y161" s="11" t="s">
        <v>614</v>
      </c>
      <c r="Z161" s="11" t="s">
        <v>615</v>
      </c>
      <c r="AA161" s="11" t="s">
        <v>616</v>
      </c>
      <c r="AB161" s="11" t="s">
        <v>617</v>
      </c>
      <c r="AC161" s="11" t="s">
        <v>618</v>
      </c>
      <c r="AD161" s="11" t="s">
        <v>619</v>
      </c>
      <c r="AE161" s="11" t="s">
        <v>620</v>
      </c>
      <c r="AF161" s="11" t="s">
        <v>621</v>
      </c>
    </row>
    <row r="162" spans="1:32" x14ac:dyDescent="0.35">
      <c r="A162" s="8">
        <v>3217</v>
      </c>
      <c r="B162" s="8" t="b">
        <v>1</v>
      </c>
      <c r="C162" s="8" t="b">
        <v>0</v>
      </c>
      <c r="D162" s="8">
        <v>152</v>
      </c>
      <c r="E162" s="8">
        <v>1</v>
      </c>
      <c r="F162" s="8">
        <v>1</v>
      </c>
      <c r="G162" s="8" t="b">
        <v>0</v>
      </c>
      <c r="H162" s="8">
        <v>153</v>
      </c>
      <c r="I162" s="8"/>
      <c r="J162" s="19">
        <v>153</v>
      </c>
      <c r="K162" s="91"/>
      <c r="L162" s="8" t="s">
        <v>580</v>
      </c>
      <c r="M162" s="12">
        <v>5</v>
      </c>
      <c r="N162" s="17">
        <v>0</v>
      </c>
      <c r="O162" s="17">
        <v>270</v>
      </c>
      <c r="P162" s="12" t="s">
        <v>450</v>
      </c>
      <c r="Q162" s="12" t="s">
        <v>460</v>
      </c>
      <c r="R162" s="12" t="s">
        <v>450</v>
      </c>
      <c r="S162" s="8">
        <v>1313509730</v>
      </c>
      <c r="T162" s="8" t="b">
        <v>0</v>
      </c>
      <c r="U162" s="11" t="s">
        <v>343</v>
      </c>
      <c r="V162" s="11" t="b">
        <v>0</v>
      </c>
      <c r="W162" s="11" t="b">
        <v>0</v>
      </c>
      <c r="X162" s="11" t="s">
        <v>691</v>
      </c>
      <c r="Y162" s="11" t="s">
        <v>614</v>
      </c>
      <c r="Z162" s="11" t="s">
        <v>615</v>
      </c>
      <c r="AA162" s="11" t="s">
        <v>616</v>
      </c>
      <c r="AB162" s="11" t="s">
        <v>660</v>
      </c>
      <c r="AC162" s="11" t="s">
        <v>661</v>
      </c>
      <c r="AD162" s="11" t="s">
        <v>619</v>
      </c>
      <c r="AE162" s="11" t="s">
        <v>689</v>
      </c>
      <c r="AF162" s="11" t="s">
        <v>621</v>
      </c>
    </row>
    <row r="163" spans="1:32" x14ac:dyDescent="0.35">
      <c r="A163" s="8">
        <v>1490</v>
      </c>
      <c r="B163" s="8" t="b">
        <v>1</v>
      </c>
      <c r="C163" s="8" t="b">
        <v>0</v>
      </c>
      <c r="D163" s="8">
        <v>152</v>
      </c>
      <c r="E163" s="8">
        <v>2</v>
      </c>
      <c r="F163" s="8">
        <v>1</v>
      </c>
      <c r="G163" s="8" t="b">
        <v>1</v>
      </c>
      <c r="H163" s="8">
        <v>154</v>
      </c>
      <c r="I163" s="8"/>
      <c r="J163" s="19">
        <v>154</v>
      </c>
      <c r="K163" s="91"/>
      <c r="L163" s="8" t="s">
        <v>579</v>
      </c>
      <c r="M163" s="12">
        <v>6</v>
      </c>
      <c r="N163" s="17">
        <v>24</v>
      </c>
      <c r="O163" s="17">
        <v>268</v>
      </c>
      <c r="P163" s="12" t="s">
        <v>455</v>
      </c>
      <c r="Q163" s="12" t="s">
        <v>460</v>
      </c>
      <c r="R163" s="12" t="s">
        <v>456</v>
      </c>
      <c r="S163" s="8">
        <v>2081918412</v>
      </c>
      <c r="T163" s="8" t="b">
        <v>1</v>
      </c>
      <c r="U163" s="11" t="s">
        <v>347</v>
      </c>
      <c r="V163" s="11" t="b">
        <v>1</v>
      </c>
      <c r="W163" s="11" t="b">
        <v>0</v>
      </c>
      <c r="X163" s="11" t="s">
        <v>613</v>
      </c>
      <c r="Y163" s="11" t="s">
        <v>614</v>
      </c>
      <c r="Z163" s="11" t="s">
        <v>694</v>
      </c>
      <c r="AA163" s="11" t="s">
        <v>616</v>
      </c>
      <c r="AB163" s="11" t="s">
        <v>617</v>
      </c>
      <c r="AC163" s="11" t="s">
        <v>618</v>
      </c>
      <c r="AD163" s="11" t="s">
        <v>619</v>
      </c>
      <c r="AE163" s="11" t="s">
        <v>689</v>
      </c>
      <c r="AF163" s="11" t="s">
        <v>621</v>
      </c>
    </row>
    <row r="164" spans="1:32" x14ac:dyDescent="0.35">
      <c r="A164" s="8">
        <v>3209</v>
      </c>
      <c r="B164" s="8" t="b">
        <v>1</v>
      </c>
      <c r="C164" s="8" t="b">
        <v>0</v>
      </c>
      <c r="D164" s="8">
        <v>159</v>
      </c>
      <c r="E164" s="8">
        <v>-4</v>
      </c>
      <c r="F164" s="8">
        <v>1</v>
      </c>
      <c r="G164" s="8" t="b">
        <v>0</v>
      </c>
      <c r="H164" s="8">
        <v>155</v>
      </c>
      <c r="I164" s="8"/>
      <c r="J164" s="19">
        <v>155</v>
      </c>
      <c r="K164" s="91"/>
      <c r="L164" s="8" t="s">
        <v>583</v>
      </c>
      <c r="M164" s="12">
        <v>7</v>
      </c>
      <c r="N164" s="17">
        <v>34</v>
      </c>
      <c r="O164" s="17">
        <v>256</v>
      </c>
      <c r="P164" s="12" t="s">
        <v>450</v>
      </c>
      <c r="Q164" s="12" t="s">
        <v>451</v>
      </c>
      <c r="R164" s="12" t="s">
        <v>456</v>
      </c>
      <c r="S164" s="8">
        <v>868963774</v>
      </c>
      <c r="T164" s="8" t="b">
        <v>0</v>
      </c>
      <c r="U164" s="11" t="s">
        <v>343</v>
      </c>
      <c r="V164" s="11" t="b">
        <v>1</v>
      </c>
      <c r="W164" s="11" t="b">
        <v>0</v>
      </c>
      <c r="X164" s="11" t="s">
        <v>613</v>
      </c>
      <c r="Y164" s="11" t="s">
        <v>614</v>
      </c>
      <c r="Z164" s="11" t="s">
        <v>615</v>
      </c>
      <c r="AA164" s="11" t="s">
        <v>616</v>
      </c>
      <c r="AB164" s="11" t="s">
        <v>660</v>
      </c>
      <c r="AC164" s="11" t="s">
        <v>618</v>
      </c>
      <c r="AD164" s="11" t="s">
        <v>619</v>
      </c>
      <c r="AE164" s="11" t="s">
        <v>620</v>
      </c>
      <c r="AF164" s="11" t="s">
        <v>621</v>
      </c>
    </row>
    <row r="165" spans="1:32" x14ac:dyDescent="0.35">
      <c r="A165" s="8">
        <v>3186</v>
      </c>
      <c r="B165" s="8" t="b">
        <v>1</v>
      </c>
      <c r="C165" s="8" t="b">
        <v>0</v>
      </c>
      <c r="D165" s="8">
        <v>134</v>
      </c>
      <c r="E165" s="8">
        <v>22</v>
      </c>
      <c r="F165" s="8">
        <v>1</v>
      </c>
      <c r="G165" s="8" t="b">
        <v>1</v>
      </c>
      <c r="H165" s="8">
        <v>156</v>
      </c>
      <c r="I165" s="8"/>
      <c r="J165" s="19">
        <v>156</v>
      </c>
      <c r="K165" s="91"/>
      <c r="L165" s="8" t="s">
        <v>567</v>
      </c>
      <c r="M165" s="12">
        <v>5</v>
      </c>
      <c r="N165" s="17">
        <v>16</v>
      </c>
      <c r="O165" s="17">
        <v>250</v>
      </c>
      <c r="P165" s="12" t="s">
        <v>455</v>
      </c>
      <c r="Q165" s="12" t="s">
        <v>460</v>
      </c>
      <c r="R165" s="12" t="s">
        <v>453</v>
      </c>
      <c r="S165" s="8">
        <v>1526860946</v>
      </c>
      <c r="T165" s="8" t="b">
        <v>1</v>
      </c>
      <c r="U165" s="11" t="s">
        <v>344</v>
      </c>
      <c r="V165" s="11" t="b">
        <v>0</v>
      </c>
      <c r="W165" s="11" t="b">
        <v>0</v>
      </c>
      <c r="X165" s="11" t="s">
        <v>613</v>
      </c>
      <c r="Y165" s="11" t="s">
        <v>614</v>
      </c>
      <c r="Z165" s="11" t="s">
        <v>615</v>
      </c>
      <c r="AA165" s="11" t="s">
        <v>696</v>
      </c>
      <c r="AB165" s="11" t="s">
        <v>617</v>
      </c>
      <c r="AC165" s="11" t="s">
        <v>661</v>
      </c>
      <c r="AD165" s="11" t="s">
        <v>619</v>
      </c>
      <c r="AE165" s="11" t="s">
        <v>620</v>
      </c>
      <c r="AF165" s="11" t="s">
        <v>621</v>
      </c>
    </row>
    <row r="166" spans="1:32" x14ac:dyDescent="0.35">
      <c r="A166" s="8">
        <v>121</v>
      </c>
      <c r="B166" s="8" t="b">
        <v>1</v>
      </c>
      <c r="C166" s="8" t="b">
        <v>0</v>
      </c>
      <c r="D166" s="8">
        <v>130</v>
      </c>
      <c r="E166" s="8">
        <v>27</v>
      </c>
      <c r="F166" s="8">
        <v>1</v>
      </c>
      <c r="G166" s="8" t="b">
        <v>0</v>
      </c>
      <c r="H166" s="8">
        <v>157</v>
      </c>
      <c r="I166" s="8"/>
      <c r="J166" s="19">
        <v>157</v>
      </c>
      <c r="K166" s="91"/>
      <c r="L166" s="8" t="s">
        <v>571</v>
      </c>
      <c r="M166" s="12">
        <v>3</v>
      </c>
      <c r="N166" s="17">
        <v>-22</v>
      </c>
      <c r="O166" s="17">
        <v>242</v>
      </c>
      <c r="P166" s="12" t="s">
        <v>455</v>
      </c>
      <c r="Q166" s="12" t="s">
        <v>451</v>
      </c>
      <c r="R166" s="12" t="s">
        <v>450</v>
      </c>
      <c r="S166" s="8">
        <v>24853394</v>
      </c>
      <c r="T166" s="8" t="b">
        <v>1</v>
      </c>
      <c r="U166" s="11" t="s">
        <v>349</v>
      </c>
      <c r="V166" s="11" t="b">
        <v>1</v>
      </c>
      <c r="W166" s="11" t="b">
        <v>0</v>
      </c>
      <c r="X166" s="11" t="s">
        <v>691</v>
      </c>
      <c r="Y166" s="11" t="s">
        <v>688</v>
      </c>
      <c r="Z166" s="11" t="s">
        <v>694</v>
      </c>
      <c r="AA166" s="11" t="s">
        <v>616</v>
      </c>
      <c r="AB166" s="11" t="s">
        <v>660</v>
      </c>
      <c r="AC166" s="11" t="s">
        <v>661</v>
      </c>
      <c r="AD166" s="11" t="s">
        <v>619</v>
      </c>
      <c r="AE166" s="11" t="s">
        <v>620</v>
      </c>
      <c r="AF166" s="11" t="s">
        <v>621</v>
      </c>
    </row>
    <row r="167" spans="1:32" x14ac:dyDescent="0.35">
      <c r="A167" s="8">
        <v>3202</v>
      </c>
      <c r="B167" s="8" t="b">
        <v>1</v>
      </c>
      <c r="C167" s="8" t="b">
        <v>0</v>
      </c>
      <c r="D167" s="8">
        <v>158</v>
      </c>
      <c r="E167" s="8">
        <v>0</v>
      </c>
      <c r="F167" s="8">
        <v>1</v>
      </c>
      <c r="G167" s="8" t="b">
        <v>1</v>
      </c>
      <c r="H167" s="8">
        <v>158</v>
      </c>
      <c r="I167" s="8"/>
      <c r="J167" s="19">
        <v>158</v>
      </c>
      <c r="K167" s="91"/>
      <c r="L167" s="8" t="s">
        <v>582</v>
      </c>
      <c r="M167" s="12">
        <v>5</v>
      </c>
      <c r="N167" s="17">
        <v>0</v>
      </c>
      <c r="O167" s="17">
        <v>240</v>
      </c>
      <c r="P167" s="12" t="s">
        <v>450</v>
      </c>
      <c r="Q167" s="12" t="s">
        <v>460</v>
      </c>
      <c r="R167" s="12" t="s">
        <v>450</v>
      </c>
      <c r="S167" s="8">
        <v>1738419470</v>
      </c>
      <c r="T167" s="8" t="b">
        <v>0</v>
      </c>
      <c r="U167" s="11" t="s">
        <v>343</v>
      </c>
      <c r="V167" s="11" t="b">
        <v>1</v>
      </c>
      <c r="W167" s="11" t="b">
        <v>0</v>
      </c>
      <c r="X167" s="11" t="s">
        <v>691</v>
      </c>
      <c r="Y167" s="11" t="s">
        <v>614</v>
      </c>
      <c r="Z167" s="11" t="s">
        <v>615</v>
      </c>
      <c r="AA167" s="11" t="s">
        <v>616</v>
      </c>
      <c r="AB167" s="11" t="s">
        <v>660</v>
      </c>
      <c r="AC167" s="11" t="s">
        <v>661</v>
      </c>
      <c r="AD167" s="11" t="s">
        <v>619</v>
      </c>
      <c r="AE167" s="11" t="s">
        <v>620</v>
      </c>
      <c r="AF167" s="11" t="s">
        <v>621</v>
      </c>
    </row>
    <row r="168" spans="1:32" x14ac:dyDescent="0.35">
      <c r="A168" s="8">
        <v>60</v>
      </c>
      <c r="B168" s="8" t="b">
        <v>1</v>
      </c>
      <c r="C168" s="8" t="b">
        <v>0</v>
      </c>
      <c r="D168" s="8">
        <v>145</v>
      </c>
      <c r="E168" s="8">
        <v>14</v>
      </c>
      <c r="F168" s="8">
        <v>1</v>
      </c>
      <c r="G168" s="8" t="b">
        <v>0</v>
      </c>
      <c r="H168" s="8">
        <v>159</v>
      </c>
      <c r="I168" s="8"/>
      <c r="J168" s="12">
        <v>159</v>
      </c>
      <c r="K168" s="91"/>
      <c r="L168" s="8" t="s">
        <v>576</v>
      </c>
      <c r="M168" s="12">
        <v>6</v>
      </c>
      <c r="N168" s="17">
        <v>22</v>
      </c>
      <c r="O168" s="17">
        <v>238</v>
      </c>
      <c r="P168" s="12" t="s">
        <v>455</v>
      </c>
      <c r="Q168" s="12" t="s">
        <v>451</v>
      </c>
      <c r="R168" s="12" t="s">
        <v>456</v>
      </c>
      <c r="S168" s="8">
        <v>147628961</v>
      </c>
      <c r="T168" s="8" t="b">
        <v>1</v>
      </c>
      <c r="U168" s="11" t="s">
        <v>345</v>
      </c>
      <c r="V168" s="11" t="b">
        <v>1</v>
      </c>
      <c r="W168" s="11" t="b">
        <v>0</v>
      </c>
      <c r="X168" s="11" t="s">
        <v>613</v>
      </c>
      <c r="Y168" s="11" t="s">
        <v>688</v>
      </c>
      <c r="Z168" s="11" t="s">
        <v>615</v>
      </c>
      <c r="AA168" s="11" t="s">
        <v>616</v>
      </c>
      <c r="AB168" s="11" t="s">
        <v>617</v>
      </c>
      <c r="AC168" s="11" t="s">
        <v>618</v>
      </c>
      <c r="AD168" s="11" t="s">
        <v>619</v>
      </c>
      <c r="AE168" s="11" t="s">
        <v>689</v>
      </c>
      <c r="AF168" s="11" t="s">
        <v>621</v>
      </c>
    </row>
    <row r="169" spans="1:32" s="9" customFormat="1" x14ac:dyDescent="0.35">
      <c r="A169" s="8">
        <v>318</v>
      </c>
      <c r="B169" s="8" t="b">
        <v>1</v>
      </c>
      <c r="C169" s="8" t="b">
        <v>0</v>
      </c>
      <c r="D169" s="8">
        <v>160</v>
      </c>
      <c r="E169" s="8">
        <v>0</v>
      </c>
      <c r="F169" s="8">
        <v>1</v>
      </c>
      <c r="G169" s="8" t="b">
        <v>1</v>
      </c>
      <c r="H169" s="8">
        <v>160</v>
      </c>
      <c r="I169" s="8"/>
      <c r="J169" s="19">
        <v>160</v>
      </c>
      <c r="K169" s="91"/>
      <c r="L169" s="8" t="s">
        <v>584</v>
      </c>
      <c r="M169" s="12">
        <v>3</v>
      </c>
      <c r="N169" s="17">
        <v>-8</v>
      </c>
      <c r="O169" s="17">
        <v>182</v>
      </c>
      <c r="P169" s="12"/>
      <c r="Q169" s="12"/>
      <c r="R169" s="12"/>
      <c r="S169" s="8">
        <v>2059354216</v>
      </c>
      <c r="T169" s="8" t="b">
        <v>1</v>
      </c>
      <c r="U169" s="11"/>
      <c r="V169" s="11" t="b">
        <v>0</v>
      </c>
      <c r="W169" s="11" t="b">
        <v>0</v>
      </c>
      <c r="X169" s="11" t="s">
        <v>613</v>
      </c>
      <c r="Y169" s="11" t="s">
        <v>688</v>
      </c>
      <c r="Z169" s="11" t="s">
        <v>694</v>
      </c>
      <c r="AA169" s="11" t="s">
        <v>616</v>
      </c>
      <c r="AB169" s="11" t="s">
        <v>617</v>
      </c>
      <c r="AC169" s="11" t="s">
        <v>661</v>
      </c>
      <c r="AD169" s="11" t="s">
        <v>619</v>
      </c>
      <c r="AE169" s="11" t="s">
        <v>689</v>
      </c>
      <c r="AF169" s="11" t="s">
        <v>699</v>
      </c>
    </row>
    <row r="170" spans="1:32" x14ac:dyDescent="0.35">
      <c r="A170" s="8">
        <v>3187</v>
      </c>
      <c r="B170" s="8" t="b">
        <v>1</v>
      </c>
      <c r="C170" s="8" t="b">
        <v>0</v>
      </c>
      <c r="D170" s="8">
        <v>161</v>
      </c>
      <c r="E170" s="8">
        <v>0</v>
      </c>
      <c r="F170" s="8">
        <v>1</v>
      </c>
      <c r="G170" s="8" t="b">
        <v>0</v>
      </c>
      <c r="H170" s="8">
        <v>161</v>
      </c>
      <c r="I170" s="8"/>
      <c r="J170" s="19">
        <v>161</v>
      </c>
      <c r="K170" s="91"/>
      <c r="L170" s="8" t="s">
        <v>700</v>
      </c>
      <c r="M170" s="12">
        <v>6</v>
      </c>
      <c r="N170" s="17">
        <v>32</v>
      </c>
      <c r="O170" s="17">
        <v>160</v>
      </c>
      <c r="P170" s="12" t="s">
        <v>455</v>
      </c>
      <c r="Q170" s="12" t="s">
        <v>451</v>
      </c>
      <c r="R170" s="12" t="s">
        <v>453</v>
      </c>
      <c r="S170" s="8">
        <v>443431637</v>
      </c>
      <c r="T170" s="8" t="b">
        <v>0</v>
      </c>
      <c r="U170" s="11" t="s">
        <v>347</v>
      </c>
      <c r="V170" s="11" t="b">
        <v>1</v>
      </c>
      <c r="W170" s="11" t="b">
        <v>0</v>
      </c>
      <c r="X170" s="11" t="s">
        <v>613</v>
      </c>
      <c r="Y170" s="11" t="s">
        <v>614</v>
      </c>
      <c r="Z170" s="11" t="s">
        <v>615</v>
      </c>
      <c r="AA170" s="11" t="s">
        <v>696</v>
      </c>
      <c r="AB170" s="11" t="s">
        <v>617</v>
      </c>
      <c r="AC170" s="11" t="s">
        <v>618</v>
      </c>
      <c r="AD170" s="11" t="s">
        <v>619</v>
      </c>
      <c r="AE170" s="11" t="s">
        <v>620</v>
      </c>
      <c r="AF170" s="11" t="s">
        <v>621</v>
      </c>
    </row>
    <row r="171" spans="1:32" x14ac:dyDescent="0.35">
      <c r="A171" s="8">
        <v>3204</v>
      </c>
      <c r="B171" s="8" t="b">
        <v>1</v>
      </c>
      <c r="C171" s="8" t="b">
        <v>0</v>
      </c>
      <c r="D171" s="8">
        <v>162</v>
      </c>
      <c r="E171" s="8">
        <v>0</v>
      </c>
      <c r="F171" s="8">
        <v>1</v>
      </c>
      <c r="G171" s="8" t="b">
        <v>1</v>
      </c>
      <c r="H171" s="8">
        <v>162</v>
      </c>
      <c r="I171" s="8"/>
      <c r="J171" s="19">
        <v>162</v>
      </c>
      <c r="K171" s="91"/>
      <c r="L171" s="8" t="s">
        <v>586</v>
      </c>
      <c r="M171" s="12">
        <v>5</v>
      </c>
      <c r="N171" s="17">
        <v>0</v>
      </c>
      <c r="O171" s="17">
        <v>100</v>
      </c>
      <c r="P171" s="12" t="s">
        <v>455</v>
      </c>
      <c r="Q171" s="12" t="s">
        <v>451</v>
      </c>
      <c r="R171" s="12" t="s">
        <v>456</v>
      </c>
      <c r="S171" s="8">
        <v>635358439</v>
      </c>
      <c r="T171" s="8" t="b">
        <v>0</v>
      </c>
      <c r="U171" s="11" t="s">
        <v>344</v>
      </c>
      <c r="V171" s="11" t="b">
        <v>0</v>
      </c>
      <c r="W171" s="11" t="b">
        <v>0</v>
      </c>
      <c r="X171" s="11" t="s">
        <v>691</v>
      </c>
      <c r="Y171" s="11" t="s">
        <v>614</v>
      </c>
      <c r="Z171" s="11" t="s">
        <v>615</v>
      </c>
      <c r="AA171" s="11" t="s">
        <v>616</v>
      </c>
      <c r="AB171" s="11" t="s">
        <v>660</v>
      </c>
      <c r="AC171" s="11" t="s">
        <v>661</v>
      </c>
      <c r="AD171" s="11" t="s">
        <v>619</v>
      </c>
      <c r="AE171" s="11" t="s">
        <v>689</v>
      </c>
      <c r="AF171" s="11" t="s">
        <v>621</v>
      </c>
    </row>
    <row r="172" spans="1:32" x14ac:dyDescent="0.35">
      <c r="A172" s="8">
        <v>283</v>
      </c>
      <c r="B172" s="8" t="b">
        <v>1</v>
      </c>
      <c r="C172" s="8" t="b">
        <v>0</v>
      </c>
      <c r="D172" s="8">
        <v>163</v>
      </c>
      <c r="E172" s="8">
        <v>0</v>
      </c>
      <c r="F172" s="8">
        <v>1</v>
      </c>
      <c r="G172" s="8" t="b">
        <v>0</v>
      </c>
      <c r="H172" s="8">
        <v>163</v>
      </c>
      <c r="I172" s="8"/>
      <c r="J172" s="19">
        <v>163</v>
      </c>
      <c r="K172" s="91"/>
      <c r="L172" s="8" t="s">
        <v>587</v>
      </c>
      <c r="M172" s="12">
        <v>4</v>
      </c>
      <c r="N172" s="17">
        <v>2</v>
      </c>
      <c r="O172" s="17">
        <v>70</v>
      </c>
      <c r="P172" s="12" t="s">
        <v>455</v>
      </c>
      <c r="Q172" s="12" t="s">
        <v>451</v>
      </c>
      <c r="R172" s="12" t="s">
        <v>456</v>
      </c>
      <c r="S172" s="8">
        <v>1707324297</v>
      </c>
      <c r="T172" s="8" t="b">
        <v>1</v>
      </c>
      <c r="U172" s="11" t="s">
        <v>348</v>
      </c>
      <c r="V172" s="11" t="b">
        <v>1</v>
      </c>
      <c r="W172" s="11" t="b">
        <v>1</v>
      </c>
      <c r="X172" s="11" t="s">
        <v>613</v>
      </c>
      <c r="Y172" s="11" t="s">
        <v>614</v>
      </c>
      <c r="Z172" s="11" t="s">
        <v>694</v>
      </c>
      <c r="AA172" s="11" t="s">
        <v>616</v>
      </c>
      <c r="AB172" s="11" t="s">
        <v>660</v>
      </c>
      <c r="AC172" s="11" t="s">
        <v>661</v>
      </c>
      <c r="AD172" s="11" t="s">
        <v>685</v>
      </c>
      <c r="AE172" s="11" t="s">
        <v>620</v>
      </c>
      <c r="AF172" s="11" t="s">
        <v>621</v>
      </c>
    </row>
    <row r="173" spans="1:32" x14ac:dyDescent="0.35">
      <c r="A173" s="8">
        <v>3205</v>
      </c>
      <c r="B173" s="8" t="b">
        <v>1</v>
      </c>
      <c r="C173" s="8" t="b">
        <v>0</v>
      </c>
      <c r="D173" s="8">
        <v>165</v>
      </c>
      <c r="E173" s="8">
        <v>-1</v>
      </c>
      <c r="F173" s="8">
        <v>1</v>
      </c>
      <c r="G173" s="8" t="b">
        <v>1</v>
      </c>
      <c r="H173" s="8">
        <v>164</v>
      </c>
      <c r="I173" s="8"/>
      <c r="J173" s="19">
        <v>164</v>
      </c>
      <c r="K173" s="91"/>
      <c r="L173" s="8" t="s">
        <v>589</v>
      </c>
      <c r="M173" s="12">
        <v>4</v>
      </c>
      <c r="N173" s="17">
        <v>10</v>
      </c>
      <c r="O173" s="17">
        <v>-42</v>
      </c>
      <c r="P173" s="12" t="s">
        <v>455</v>
      </c>
      <c r="Q173" s="12" t="s">
        <v>451</v>
      </c>
      <c r="R173" s="12" t="s">
        <v>453</v>
      </c>
      <c r="S173" s="8">
        <v>1351301625</v>
      </c>
      <c r="T173" s="8" t="b">
        <v>0</v>
      </c>
      <c r="U173" s="11" t="s">
        <v>343</v>
      </c>
      <c r="V173" s="11" t="b">
        <v>0</v>
      </c>
      <c r="W173" s="11" t="b">
        <v>0</v>
      </c>
      <c r="X173" s="11" t="s">
        <v>691</v>
      </c>
      <c r="Y173" s="11" t="s">
        <v>614</v>
      </c>
      <c r="Z173" s="11" t="s">
        <v>615</v>
      </c>
      <c r="AA173" s="11" t="s">
        <v>696</v>
      </c>
      <c r="AB173" s="11" t="s">
        <v>617</v>
      </c>
      <c r="AC173" s="11" t="s">
        <v>618</v>
      </c>
      <c r="AD173" s="11" t="s">
        <v>619</v>
      </c>
      <c r="AE173" s="11" t="s">
        <v>689</v>
      </c>
      <c r="AF173" s="11" t="s">
        <v>699</v>
      </c>
    </row>
    <row r="174" spans="1:32" x14ac:dyDescent="0.35">
      <c r="A174" s="8">
        <v>189</v>
      </c>
      <c r="B174" s="8" t="b">
        <v>1</v>
      </c>
      <c r="C174" s="8" t="b">
        <v>0</v>
      </c>
      <c r="D174" s="8">
        <v>164</v>
      </c>
      <c r="E174" s="8">
        <v>1</v>
      </c>
      <c r="F174" s="8">
        <v>1</v>
      </c>
      <c r="G174" s="8" t="b">
        <v>0</v>
      </c>
      <c r="H174" s="8">
        <v>165</v>
      </c>
      <c r="I174" s="8"/>
      <c r="J174" s="19">
        <v>165</v>
      </c>
      <c r="K174" s="91"/>
      <c r="L174" s="8" t="s">
        <v>588</v>
      </c>
      <c r="M174" s="12">
        <v>5</v>
      </c>
      <c r="N174" s="17">
        <v>0</v>
      </c>
      <c r="O174" s="17">
        <v>-62</v>
      </c>
      <c r="P174" s="12" t="s">
        <v>455</v>
      </c>
      <c r="Q174" s="12" t="s">
        <v>460</v>
      </c>
      <c r="R174" s="12" t="s">
        <v>456</v>
      </c>
      <c r="S174" s="8">
        <v>209303036</v>
      </c>
      <c r="T174" s="8" t="b">
        <v>1</v>
      </c>
      <c r="U174" s="11" t="s">
        <v>342</v>
      </c>
      <c r="V174" s="11" t="b">
        <v>1</v>
      </c>
      <c r="W174" s="11" t="b">
        <v>0</v>
      </c>
      <c r="X174" s="11" t="s">
        <v>691</v>
      </c>
      <c r="Y174" s="11" t="s">
        <v>614</v>
      </c>
      <c r="Z174" s="11" t="s">
        <v>615</v>
      </c>
      <c r="AA174" s="11" t="s">
        <v>616</v>
      </c>
      <c r="AB174" s="11" t="s">
        <v>660</v>
      </c>
      <c r="AC174" s="11" t="s">
        <v>661</v>
      </c>
      <c r="AD174" s="11" t="s">
        <v>619</v>
      </c>
      <c r="AE174" s="11" t="s">
        <v>620</v>
      </c>
      <c r="AF174" s="11" t="s">
        <v>621</v>
      </c>
    </row>
    <row r="175" spans="1:32" x14ac:dyDescent="0.35">
      <c r="A175" s="8">
        <v>3194</v>
      </c>
      <c r="B175" s="8" t="b">
        <v>1</v>
      </c>
      <c r="C175" s="8" t="b">
        <v>0</v>
      </c>
      <c r="D175" s="8">
        <v>166</v>
      </c>
      <c r="E175" s="8">
        <v>0</v>
      </c>
      <c r="F175" s="8">
        <v>1</v>
      </c>
      <c r="G175" s="8" t="b">
        <v>1</v>
      </c>
      <c r="H175" s="8">
        <v>166</v>
      </c>
      <c r="I175" s="8"/>
      <c r="J175" s="19">
        <v>166</v>
      </c>
      <c r="K175" s="91"/>
      <c r="L175" s="8" t="s">
        <v>590</v>
      </c>
      <c r="M175" s="12">
        <v>2</v>
      </c>
      <c r="N175" s="17">
        <v>-20</v>
      </c>
      <c r="O175" s="17">
        <v>-132</v>
      </c>
      <c r="P175" s="12" t="s">
        <v>455</v>
      </c>
      <c r="Q175" s="12" t="s">
        <v>451</v>
      </c>
      <c r="R175" s="12" t="s">
        <v>450</v>
      </c>
      <c r="S175" s="8">
        <v>173278419</v>
      </c>
      <c r="T175" s="8" t="b">
        <v>0</v>
      </c>
      <c r="U175" s="11" t="s">
        <v>341</v>
      </c>
      <c r="V175" s="11" t="b">
        <v>0</v>
      </c>
      <c r="W175" s="11" t="b">
        <v>1</v>
      </c>
      <c r="X175" s="11" t="s">
        <v>691</v>
      </c>
      <c r="Y175" s="11" t="s">
        <v>614</v>
      </c>
      <c r="Z175" s="11" t="s">
        <v>694</v>
      </c>
      <c r="AA175" s="11" t="s">
        <v>616</v>
      </c>
      <c r="AB175" s="11" t="s">
        <v>617</v>
      </c>
      <c r="AC175" s="11" t="s">
        <v>661</v>
      </c>
      <c r="AD175" s="11" t="s">
        <v>685</v>
      </c>
      <c r="AE175" s="11" t="s">
        <v>689</v>
      </c>
      <c r="AF175" s="11" t="s">
        <v>699</v>
      </c>
    </row>
    <row r="176" spans="1:32" x14ac:dyDescent="0.35">
      <c r="A176" s="8">
        <v>320</v>
      </c>
      <c r="B176" s="8" t="b">
        <v>1</v>
      </c>
      <c r="C176" s="8" t="b">
        <v>0</v>
      </c>
      <c r="D176" s="8">
        <v>167</v>
      </c>
      <c r="E176" s="8">
        <v>0</v>
      </c>
      <c r="F176" s="8">
        <v>1</v>
      </c>
      <c r="G176" s="8" t="b">
        <v>0</v>
      </c>
      <c r="H176" s="8">
        <v>167</v>
      </c>
      <c r="I176" s="8"/>
      <c r="J176" s="19">
        <v>167</v>
      </c>
      <c r="K176" s="91"/>
      <c r="L176" s="8" t="s">
        <v>592</v>
      </c>
      <c r="M176" s="12">
        <v>4</v>
      </c>
      <c r="N176" s="17">
        <v>8</v>
      </c>
      <c r="O176" s="17">
        <v>-182</v>
      </c>
      <c r="P176" s="12"/>
      <c r="Q176" s="12"/>
      <c r="R176" s="12"/>
      <c r="S176" s="8">
        <v>82447695</v>
      </c>
      <c r="T176" s="8" t="b">
        <v>1</v>
      </c>
      <c r="U176" s="11"/>
      <c r="V176" s="11" t="b">
        <v>0</v>
      </c>
      <c r="W176" s="11" t="b">
        <v>0</v>
      </c>
      <c r="X176" s="11" t="s">
        <v>691</v>
      </c>
      <c r="Y176" s="11" t="s">
        <v>614</v>
      </c>
      <c r="Z176" s="11" t="s">
        <v>615</v>
      </c>
      <c r="AA176" s="11" t="s">
        <v>696</v>
      </c>
      <c r="AB176" s="11" t="s">
        <v>660</v>
      </c>
      <c r="AC176" s="11" t="s">
        <v>618</v>
      </c>
      <c r="AD176" s="11" t="s">
        <v>685</v>
      </c>
      <c r="AE176" s="11" t="s">
        <v>620</v>
      </c>
      <c r="AF176" s="11" t="s">
        <v>621</v>
      </c>
    </row>
    <row r="177" spans="1:32" x14ac:dyDescent="0.35">
      <c r="A177" s="8">
        <v>319</v>
      </c>
      <c r="B177" s="8" t="b">
        <v>1</v>
      </c>
      <c r="C177" s="8" t="b">
        <v>0</v>
      </c>
      <c r="D177" s="8">
        <v>167</v>
      </c>
      <c r="E177" s="8">
        <v>0</v>
      </c>
      <c r="F177" s="8">
        <v>2</v>
      </c>
      <c r="G177" s="8" t="b">
        <v>0</v>
      </c>
      <c r="H177" s="8">
        <v>168</v>
      </c>
      <c r="I177" s="8"/>
      <c r="J177" s="19">
        <v>167</v>
      </c>
      <c r="K177" s="91"/>
      <c r="L177" s="8" t="s">
        <v>591</v>
      </c>
      <c r="M177" s="12">
        <v>4</v>
      </c>
      <c r="N177" s="17">
        <v>8</v>
      </c>
      <c r="O177" s="17">
        <v>-182</v>
      </c>
      <c r="P177" s="12"/>
      <c r="Q177" s="12"/>
      <c r="R177" s="12"/>
      <c r="S177" s="8">
        <v>1327862793</v>
      </c>
      <c r="T177" s="8" t="b">
        <v>1</v>
      </c>
      <c r="U177" s="11"/>
      <c r="V177" s="11" t="b">
        <v>0</v>
      </c>
      <c r="W177" s="11" t="b">
        <v>0</v>
      </c>
      <c r="X177" s="11" t="s">
        <v>691</v>
      </c>
      <c r="Y177" s="11" t="s">
        <v>614</v>
      </c>
      <c r="Z177" s="11" t="s">
        <v>615</v>
      </c>
      <c r="AA177" s="11" t="s">
        <v>696</v>
      </c>
      <c r="AB177" s="11" t="s">
        <v>660</v>
      </c>
      <c r="AC177" s="11" t="s">
        <v>618</v>
      </c>
      <c r="AD177" s="11" t="s">
        <v>685</v>
      </c>
      <c r="AE177" s="11" t="s">
        <v>620</v>
      </c>
      <c r="AF177" s="11" t="s">
        <v>621</v>
      </c>
    </row>
    <row r="178" spans="1:32" x14ac:dyDescent="0.35">
      <c r="E178">
        <v>-2146826273</v>
      </c>
      <c r="F178" s="8">
        <v>1</v>
      </c>
      <c r="G178" s="8" t="b">
        <v>1</v>
      </c>
      <c r="J178" s="19"/>
      <c r="K178" s="91"/>
      <c r="L178" s="8" t="s">
        <v>593</v>
      </c>
      <c r="M178" s="12"/>
      <c r="N178" s="17"/>
      <c r="O178" s="17"/>
      <c r="P178" s="12"/>
      <c r="Q178" s="12"/>
      <c r="R178" s="12"/>
      <c r="S178" s="8"/>
      <c r="T178" s="8"/>
      <c r="U178" s="11"/>
      <c r="V178" s="11" t="b">
        <v>0</v>
      </c>
      <c r="W178" s="11" t="b">
        <v>0</v>
      </c>
      <c r="X178" s="11"/>
      <c r="Y178" s="11"/>
      <c r="Z178" s="11"/>
      <c r="AA178" s="11"/>
      <c r="AB178" s="11"/>
      <c r="AC178" s="11"/>
      <c r="AD178" s="11"/>
      <c r="AE178" s="11"/>
      <c r="AF178" s="11"/>
    </row>
    <row r="179" spans="1:32" x14ac:dyDescent="0.35">
      <c r="E179">
        <v>-2146826273</v>
      </c>
      <c r="F179" s="8">
        <v>2</v>
      </c>
      <c r="G179" s="8" t="b">
        <v>1</v>
      </c>
      <c r="J179" s="19"/>
      <c r="L179" s="8" t="s">
        <v>593</v>
      </c>
      <c r="N179" s="166"/>
      <c r="O179" s="166"/>
      <c r="V179" s="11" t="b">
        <v>0</v>
      </c>
      <c r="W179" s="11" t="b">
        <v>0</v>
      </c>
      <c r="X179" s="11"/>
      <c r="Y179" s="11"/>
      <c r="Z179" s="11"/>
      <c r="AA179" s="11"/>
      <c r="AB179" s="11"/>
      <c r="AC179" s="11"/>
      <c r="AD179" s="11"/>
      <c r="AE179" s="11"/>
      <c r="AF179" s="11"/>
    </row>
    <row r="180" spans="1:32" x14ac:dyDescent="0.35">
      <c r="E180">
        <v>-2146826273</v>
      </c>
      <c r="F180" s="8">
        <v>3</v>
      </c>
      <c r="G180" s="8" t="b">
        <v>1</v>
      </c>
      <c r="J180" s="19"/>
      <c r="L180" s="8" t="s">
        <v>593</v>
      </c>
      <c r="N180" s="166"/>
      <c r="O180" s="166"/>
      <c r="V180" s="11" t="b">
        <v>0</v>
      </c>
      <c r="W180" s="11" t="b">
        <v>0</v>
      </c>
      <c r="X180" s="11"/>
      <c r="Y180" s="11"/>
      <c r="Z180" s="11"/>
      <c r="AA180" s="11"/>
      <c r="AB180" s="11"/>
      <c r="AC180" s="11"/>
      <c r="AD180" s="11"/>
      <c r="AE180" s="11"/>
      <c r="AF180" s="11"/>
    </row>
    <row r="181" spans="1:32" x14ac:dyDescent="0.35">
      <c r="E181">
        <v>-2146826273</v>
      </c>
      <c r="F181" s="8">
        <v>4</v>
      </c>
      <c r="G181" s="8" t="b">
        <v>1</v>
      </c>
      <c r="J181" s="19"/>
      <c r="L181" s="8" t="s">
        <v>593</v>
      </c>
      <c r="N181" s="166"/>
      <c r="O181" s="166"/>
      <c r="V181" s="11" t="b">
        <v>0</v>
      </c>
      <c r="W181" s="11" t="b">
        <v>0</v>
      </c>
      <c r="X181" s="11"/>
      <c r="Y181" s="11"/>
      <c r="Z181" s="11"/>
      <c r="AA181" s="11"/>
      <c r="AB181" s="11"/>
      <c r="AC181" s="11"/>
      <c r="AD181" s="11"/>
      <c r="AE181" s="11"/>
      <c r="AF181" s="11"/>
    </row>
    <row r="182" spans="1:32" x14ac:dyDescent="0.35">
      <c r="E182">
        <v>-2146826273</v>
      </c>
      <c r="F182" s="8">
        <v>5</v>
      </c>
      <c r="G182" s="8" t="b">
        <v>1</v>
      </c>
      <c r="J182" s="19"/>
      <c r="L182" s="8" t="s">
        <v>593</v>
      </c>
      <c r="N182" s="166"/>
      <c r="O182" s="166"/>
      <c r="V182" s="11" t="b">
        <v>0</v>
      </c>
      <c r="W182" s="11" t="b">
        <v>0</v>
      </c>
      <c r="X182" s="11"/>
      <c r="Y182" s="11"/>
      <c r="Z182" s="11"/>
      <c r="AA182" s="11"/>
      <c r="AB182" s="11"/>
      <c r="AC182" s="11"/>
      <c r="AD182" s="11"/>
      <c r="AE182" s="11"/>
      <c r="AF182" s="11"/>
    </row>
    <row r="183" spans="1:32" x14ac:dyDescent="0.35">
      <c r="E183">
        <v>-2146826273</v>
      </c>
      <c r="F183" s="8">
        <v>1</v>
      </c>
      <c r="G183" s="8" t="b">
        <v>0</v>
      </c>
      <c r="J183" s="19"/>
      <c r="L183" s="8" t="s">
        <v>593</v>
      </c>
      <c r="N183" s="166"/>
      <c r="O183" s="166"/>
      <c r="V183" s="11" t="b">
        <v>0</v>
      </c>
      <c r="W183" s="11" t="b">
        <v>0</v>
      </c>
      <c r="X183" s="11"/>
      <c r="Y183" s="11"/>
      <c r="Z183" s="11"/>
      <c r="AA183" s="11"/>
      <c r="AB183" s="11"/>
      <c r="AC183" s="11"/>
      <c r="AD183" s="11"/>
      <c r="AE183" s="11"/>
      <c r="AF183" s="11"/>
    </row>
    <row r="184" spans="1:32" x14ac:dyDescent="0.35">
      <c r="E184">
        <v>-2146826273</v>
      </c>
      <c r="F184" s="8">
        <v>2</v>
      </c>
      <c r="G184" s="8" t="b">
        <v>0</v>
      </c>
      <c r="J184" s="19"/>
      <c r="L184" s="8" t="s">
        <v>593</v>
      </c>
      <c r="N184" s="166"/>
      <c r="O184" s="166"/>
      <c r="V184" s="11" t="b">
        <v>0</v>
      </c>
      <c r="W184" s="11" t="b">
        <v>0</v>
      </c>
      <c r="X184" s="11"/>
      <c r="Y184" s="11"/>
      <c r="Z184" s="11"/>
      <c r="AA184" s="11"/>
      <c r="AB184" s="11"/>
      <c r="AC184" s="11"/>
      <c r="AD184" s="11"/>
      <c r="AE184" s="11"/>
      <c r="AF184" s="11"/>
    </row>
    <row r="185" spans="1:32" x14ac:dyDescent="0.35">
      <c r="E185">
        <v>-2146826273</v>
      </c>
      <c r="F185" s="8">
        <v>3</v>
      </c>
      <c r="G185" s="8" t="b">
        <v>0</v>
      </c>
      <c r="J185" s="19"/>
      <c r="L185" s="8" t="s">
        <v>593</v>
      </c>
      <c r="N185" s="166"/>
      <c r="O185" s="166"/>
      <c r="V185" s="11" t="b">
        <v>0</v>
      </c>
      <c r="W185" s="11" t="b">
        <v>0</v>
      </c>
      <c r="X185" s="11"/>
      <c r="Y185" s="11"/>
      <c r="Z185" s="11"/>
      <c r="AA185" s="11"/>
      <c r="AB185" s="11"/>
      <c r="AC185" s="11"/>
      <c r="AD185" s="11"/>
      <c r="AE185" s="11"/>
      <c r="AF185" s="11"/>
    </row>
    <row r="186" spans="1:32" x14ac:dyDescent="0.35">
      <c r="E186">
        <v>-2146826273</v>
      </c>
      <c r="F186" s="8">
        <v>4</v>
      </c>
      <c r="G186" s="8" t="b">
        <v>0</v>
      </c>
      <c r="J186" s="19"/>
      <c r="L186" s="8" t="s">
        <v>593</v>
      </c>
      <c r="N186" s="166"/>
      <c r="O186" s="166"/>
      <c r="V186" s="11" t="b">
        <v>0</v>
      </c>
      <c r="W186" s="11" t="b">
        <v>0</v>
      </c>
      <c r="X186" s="11"/>
      <c r="Y186" s="11"/>
      <c r="Z186" s="11"/>
      <c r="AA186" s="11"/>
      <c r="AB186" s="11"/>
      <c r="AC186" s="11"/>
      <c r="AD186" s="11"/>
      <c r="AE186" s="11"/>
      <c r="AF186" s="11"/>
    </row>
    <row r="187" spans="1:32" x14ac:dyDescent="0.35">
      <c r="E187">
        <v>-2146826273</v>
      </c>
      <c r="F187" s="8">
        <v>5</v>
      </c>
      <c r="G187" s="8" t="b">
        <v>0</v>
      </c>
      <c r="J187" s="19"/>
      <c r="L187" s="8" t="s">
        <v>593</v>
      </c>
      <c r="N187" s="166"/>
      <c r="O187" s="166"/>
      <c r="V187" s="11" t="b">
        <v>0</v>
      </c>
      <c r="W187" s="11" t="b">
        <v>0</v>
      </c>
      <c r="X187" s="11"/>
      <c r="Y187" s="11"/>
      <c r="Z187" s="11"/>
      <c r="AA187" s="11"/>
      <c r="AB187" s="11"/>
      <c r="AC187" s="11"/>
      <c r="AD187" s="11"/>
      <c r="AE187" s="11"/>
      <c r="AF187" s="11"/>
    </row>
    <row r="188" spans="1:32" x14ac:dyDescent="0.35">
      <c r="E188">
        <v>-2146826273</v>
      </c>
      <c r="F188" s="8">
        <v>1</v>
      </c>
      <c r="G188" s="8" t="b">
        <v>1</v>
      </c>
      <c r="J188" s="19"/>
      <c r="L188" s="8" t="s">
        <v>593</v>
      </c>
      <c r="N188" s="166"/>
      <c r="O188" s="166"/>
      <c r="V188" s="11" t="b">
        <v>0</v>
      </c>
      <c r="W188" s="11" t="b">
        <v>0</v>
      </c>
      <c r="X188" s="11"/>
      <c r="Y188" s="11"/>
      <c r="Z188" s="11"/>
      <c r="AA188" s="11"/>
      <c r="AB188" s="11"/>
      <c r="AC188" s="11"/>
      <c r="AD188" s="11"/>
      <c r="AE188" s="11"/>
      <c r="AF188" s="11"/>
    </row>
    <row r="189" spans="1:32" x14ac:dyDescent="0.35">
      <c r="E189">
        <v>-2146826273</v>
      </c>
      <c r="F189" s="8">
        <v>2</v>
      </c>
      <c r="G189" s="8" t="b">
        <v>1</v>
      </c>
      <c r="J189" s="19"/>
      <c r="L189" s="8" t="s">
        <v>593</v>
      </c>
      <c r="N189" s="166"/>
      <c r="O189" s="166"/>
      <c r="V189" s="11" t="b">
        <v>0</v>
      </c>
      <c r="W189" s="11" t="b">
        <v>0</v>
      </c>
      <c r="X189" s="11"/>
      <c r="Y189" s="11"/>
      <c r="Z189" s="11"/>
      <c r="AA189" s="11"/>
      <c r="AB189" s="11"/>
      <c r="AC189" s="11"/>
      <c r="AD189" s="11"/>
      <c r="AE189" s="11"/>
      <c r="AF189" s="11"/>
    </row>
    <row r="190" spans="1:32" x14ac:dyDescent="0.35">
      <c r="E190">
        <v>-2146826273</v>
      </c>
      <c r="F190" s="8">
        <v>3</v>
      </c>
      <c r="G190" s="8" t="b">
        <v>1</v>
      </c>
      <c r="J190" s="19"/>
      <c r="L190" s="8" t="s">
        <v>593</v>
      </c>
      <c r="N190" s="166"/>
      <c r="O190" s="166"/>
      <c r="V190" s="11" t="b">
        <v>0</v>
      </c>
      <c r="W190" s="11" t="b">
        <v>0</v>
      </c>
      <c r="X190" s="11"/>
      <c r="Y190" s="11"/>
      <c r="Z190" s="11"/>
      <c r="AA190" s="11"/>
      <c r="AB190" s="11"/>
      <c r="AC190" s="11"/>
      <c r="AD190" s="11"/>
      <c r="AE190" s="11"/>
      <c r="AF190" s="11"/>
    </row>
    <row r="191" spans="1:32" x14ac:dyDescent="0.35">
      <c r="E191">
        <v>-2146826273</v>
      </c>
      <c r="F191" s="8">
        <v>4</v>
      </c>
      <c r="G191" s="8" t="b">
        <v>1</v>
      </c>
      <c r="J191" s="19"/>
      <c r="L191" s="8" t="s">
        <v>593</v>
      </c>
      <c r="N191" s="166"/>
      <c r="O191" s="166"/>
      <c r="V191" s="11" t="b">
        <v>0</v>
      </c>
      <c r="W191" s="11" t="b">
        <v>0</v>
      </c>
      <c r="X191" s="11"/>
      <c r="Y191" s="11"/>
      <c r="Z191" s="11"/>
      <c r="AA191" s="11"/>
      <c r="AB191" s="11"/>
      <c r="AC191" s="11"/>
      <c r="AD191" s="11"/>
      <c r="AE191" s="11"/>
      <c r="AF191" s="11"/>
    </row>
  </sheetData>
  <mergeCells count="1">
    <mergeCell ref="J6:AF6"/>
  </mergeCells>
  <conditionalFormatting sqref="J10:AF191">
    <cfRule type="expression" dxfId="79" priority="1">
      <formula>AND(ISNUMBER($A10),NOT(ISNUMBER($A11)))</formula>
    </cfRule>
    <cfRule type="expression" dxfId="78" priority="11">
      <formula>NOT($T10)</formula>
    </cfRule>
    <cfRule type="expression" dxfId="77" priority="61">
      <formula>AND(ISNUMBER($A10),$G10)</formula>
    </cfRule>
  </conditionalFormatting>
  <conditionalFormatting sqref="L10:L191">
    <cfRule type="expression" dxfId="76" priority="13">
      <formula>NOT($B10)</formula>
    </cfRule>
  </conditionalFormatting>
  <conditionalFormatting sqref="U10:U191">
    <cfRule type="expression" dxfId="75" priority="14">
      <formula>AND(ISNUMBER($A10),V10)</formula>
    </cfRule>
    <cfRule type="expression" dxfId="74" priority="28">
      <formula>AND(ISNUMBER($A10),NOT(V10))</formula>
    </cfRule>
    <cfRule type="expression" dxfId="73" priority="29">
      <formula>W10</formula>
    </cfRule>
  </conditionalFormatting>
  <conditionalFormatting sqref="X10:AF191">
    <cfRule type="expression" dxfId="72" priority="30">
      <formula>AND(ISNUMBER($A10),LEFT(X10,3)&lt;&gt;X$1)</formula>
    </cfRule>
    <cfRule type="expression" dxfId="71" priority="31">
      <formula>AND(ISNUMBER($A10),LEFT(X10,3)=X$1)</formula>
    </cfRule>
  </conditionalFormatting>
  <conditionalFormatting sqref="AF10:AF191">
    <cfRule type="expression" dxfId="70" priority="3">
      <formula>ISNUMBER($A10)</formula>
    </cfRule>
  </conditionalFormatting>
  <pageMargins left="0.70866141732283472" right="0.70866141732283472" top="0.74803149606299213" bottom="0.74803149606299213" header="0.31496062992125984" footer="0.31496062992125984"/>
  <pageSetup paperSize="8" scale="54" fitToHeight="0" orientation="portrait" r:id="rId1"/>
  <headerFooter>
    <oddFooter>&amp;CPage &amp;P of &amp;N&amp;R&amp;D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F2832-4938-474C-B1FB-A9A826231CED}">
  <sheetPr codeName="Sheet49">
    <tabColor theme="9" tint="0.59999389629810485"/>
    <pageSetUpPr fitToPage="1"/>
  </sheetPr>
  <dimension ref="A1:AW189"/>
  <sheetViews>
    <sheetView topLeftCell="N5" workbookViewId="0"/>
  </sheetViews>
  <sheetFormatPr defaultColWidth="9.08984375" defaultRowHeight="14.5" outlineLevelRow="1" outlineLevelCol="1" x14ac:dyDescent="0.35"/>
  <cols>
    <col min="1" max="2" width="9.08984375" style="4" hidden="1" customWidth="1" outlineLevel="1"/>
    <col min="3" max="11" width="9.08984375" hidden="1" customWidth="1" outlineLevel="1"/>
    <col min="12" max="13" width="9.08984375" style="4" hidden="1" customWidth="1" outlineLevel="1"/>
    <col min="14" max="14" width="6.6328125" style="5" bestFit="1" customWidth="1" collapsed="1"/>
    <col min="15" max="15" width="21.54296875" style="4" bestFit="1" customWidth="1"/>
    <col min="16" max="16" width="8" style="22" bestFit="1" customWidth="1"/>
    <col min="17" max="17" width="8.90625" style="22" bestFit="1" customWidth="1"/>
    <col min="18" max="18" width="9.36328125" style="22" hidden="1" customWidth="1" outlineLevel="1"/>
    <col min="19" max="19" width="9.36328125" style="23" customWidth="1" collapsed="1"/>
    <col min="20" max="21" width="4.36328125" style="5" bestFit="1" customWidth="1"/>
    <col min="22" max="22" width="4.54296875" style="5" customWidth="1"/>
    <col min="23" max="23" width="16.54296875" style="4" hidden="1" customWidth="1" outlineLevel="1"/>
    <col min="24" max="24" width="11.08984375" style="5" customWidth="1" collapsed="1"/>
    <col min="25" max="26" width="9.08984375" style="5" hidden="1" customWidth="1" outlineLevel="1"/>
    <col min="27" max="27" width="7.54296875" style="5" customWidth="1" collapsed="1"/>
    <col min="28" max="35" width="7.54296875" style="5" customWidth="1"/>
    <col min="36" max="16384" width="9.08984375" style="4"/>
  </cols>
  <sheetData>
    <row r="1" spans="1:49" hidden="1" outlineLevel="1" x14ac:dyDescent="0.35">
      <c r="C1" s="4"/>
      <c r="D1" s="4"/>
      <c r="E1" s="4"/>
      <c r="F1" s="4"/>
      <c r="G1" s="4"/>
      <c r="H1" s="4"/>
      <c r="I1" s="4"/>
      <c r="J1" s="4"/>
      <c r="K1" s="4"/>
      <c r="AA1" s="5" t="s">
        <v>338</v>
      </c>
      <c r="AB1" s="5" t="s">
        <v>348</v>
      </c>
      <c r="AC1" s="5" t="s">
        <v>341</v>
      </c>
      <c r="AD1" s="5" t="s">
        <v>339</v>
      </c>
      <c r="AE1" s="5" t="s">
        <v>437</v>
      </c>
      <c r="AF1" s="5" t="s">
        <v>350</v>
      </c>
      <c r="AG1" s="5" t="s">
        <v>352</v>
      </c>
      <c r="AH1" s="5" t="s">
        <v>437</v>
      </c>
      <c r="AI1" s="5" t="s">
        <v>340</v>
      </c>
    </row>
    <row r="2" spans="1:49" s="53" customFormat="1" hidden="1" outlineLevel="1" x14ac:dyDescent="0.35">
      <c r="A2" s="53">
        <v>3</v>
      </c>
      <c r="B2" s="53">
        <v>168</v>
      </c>
      <c r="D2" s="53">
        <v>5</v>
      </c>
      <c r="E2" s="53">
        <v>4</v>
      </c>
      <c r="F2" s="53" t="b">
        <v>1</v>
      </c>
      <c r="G2" s="53">
        <v>17</v>
      </c>
      <c r="H2" s="53">
        <v>28</v>
      </c>
      <c r="I2" s="74">
        <v>34</v>
      </c>
      <c r="N2" s="71"/>
      <c r="P2" s="72"/>
      <c r="Q2" s="72"/>
      <c r="R2" s="72"/>
      <c r="S2" s="169"/>
      <c r="T2" s="71"/>
      <c r="U2" s="71"/>
      <c r="V2" s="71"/>
      <c r="X2" s="71"/>
      <c r="Y2" s="71"/>
      <c r="Z2" s="71"/>
      <c r="AA2" s="71">
        <v>3194</v>
      </c>
      <c r="AB2" s="71">
        <v>3191</v>
      </c>
      <c r="AC2" s="71">
        <v>3190</v>
      </c>
      <c r="AD2" s="71">
        <v>3186</v>
      </c>
      <c r="AE2" s="71">
        <v>3189</v>
      </c>
      <c r="AF2" s="71">
        <v>3193</v>
      </c>
      <c r="AG2" s="71">
        <v>3188</v>
      </c>
      <c r="AH2" s="71">
        <v>3192</v>
      </c>
      <c r="AI2" s="71">
        <v>3187</v>
      </c>
    </row>
    <row r="3" spans="1:49" s="53" customFormat="1" hidden="1" outlineLevel="1" x14ac:dyDescent="0.35">
      <c r="B3" s="53">
        <v>23</v>
      </c>
      <c r="E3" s="53">
        <v>19</v>
      </c>
      <c r="F3" s="53">
        <v>24</v>
      </c>
      <c r="G3" s="53" t="b">
        <v>0</v>
      </c>
      <c r="N3" s="71"/>
      <c r="P3" s="72"/>
      <c r="Q3" s="72"/>
      <c r="R3" s="72"/>
      <c r="S3" s="169"/>
      <c r="T3" s="71"/>
      <c r="U3" s="71"/>
      <c r="V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</row>
    <row r="4" spans="1:49" s="53" customFormat="1" hidden="1" outlineLevel="1" x14ac:dyDescent="0.35"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75"/>
      <c r="P4" s="76"/>
      <c r="Q4" s="76"/>
      <c r="R4" s="76"/>
      <c r="S4" s="170"/>
      <c r="T4" s="76"/>
      <c r="U4" s="76"/>
      <c r="V4" s="76"/>
      <c r="W4" s="69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</row>
    <row r="5" spans="1:49" ht="21" customHeight="1" collapsed="1" thickBot="1" x14ac:dyDescent="0.5">
      <c r="N5" s="176" t="s">
        <v>701</v>
      </c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6"/>
      <c r="AJ5" s="158"/>
      <c r="AK5" s="158"/>
      <c r="AL5" s="158"/>
      <c r="AM5" s="158"/>
      <c r="AN5" s="158"/>
      <c r="AO5" s="158"/>
      <c r="AP5" s="158"/>
      <c r="AQ5" s="158"/>
      <c r="AR5" s="158"/>
      <c r="AS5" s="158"/>
      <c r="AT5" s="158"/>
      <c r="AU5" s="158"/>
      <c r="AV5" s="158"/>
      <c r="AW5" s="158"/>
    </row>
    <row r="6" spans="1:49" ht="16.25" customHeight="1" thickTop="1" x14ac:dyDescent="0.4">
      <c r="C6" s="4"/>
      <c r="D6" s="4"/>
      <c r="E6" s="4"/>
      <c r="F6" s="4"/>
      <c r="G6" s="4"/>
      <c r="H6" s="4"/>
      <c r="I6" s="4"/>
      <c r="J6" s="4"/>
      <c r="K6" s="4"/>
      <c r="N6" s="177" t="s">
        <v>702</v>
      </c>
      <c r="O6" s="177"/>
      <c r="P6" s="177"/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</row>
    <row r="7" spans="1:49" ht="15" hidden="1" outlineLevel="1" thickTop="1" x14ac:dyDescent="0.3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4"/>
      <c r="P7" s="15"/>
      <c r="Q7" s="15"/>
      <c r="R7" s="15"/>
      <c r="S7" s="171"/>
      <c r="T7" s="15"/>
      <c r="U7" s="15"/>
      <c r="V7" s="15"/>
      <c r="W7" s="13"/>
    </row>
    <row r="8" spans="1:49" hidden="1" outlineLevel="1" x14ac:dyDescent="0.3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4"/>
      <c r="P8" s="15"/>
      <c r="Q8" s="15"/>
      <c r="R8" s="15"/>
      <c r="S8" s="171"/>
      <c r="T8" s="15"/>
      <c r="U8" s="15"/>
      <c r="V8" s="15"/>
      <c r="W8" s="13"/>
    </row>
    <row r="9" spans="1:49" s="7" customFormat="1" ht="52.5" collapsed="1" x14ac:dyDescent="0.35">
      <c r="A9" s="6" t="s">
        <v>20</v>
      </c>
      <c r="B9" s="6" t="s">
        <v>384</v>
      </c>
      <c r="C9" s="6" t="s">
        <v>21</v>
      </c>
      <c r="D9" s="6" t="s">
        <v>22</v>
      </c>
      <c r="E9" s="6" t="s">
        <v>23</v>
      </c>
      <c r="F9" s="6" t="s">
        <v>24</v>
      </c>
      <c r="G9" s="6" t="s">
        <v>26</v>
      </c>
      <c r="H9" s="6" t="s">
        <v>27</v>
      </c>
      <c r="I9" s="6" t="s">
        <v>28</v>
      </c>
      <c r="J9" s="6" t="s">
        <v>29</v>
      </c>
      <c r="K9" s="6" t="s">
        <v>30</v>
      </c>
      <c r="L9" s="6" t="s">
        <v>31</v>
      </c>
      <c r="M9" s="6"/>
      <c r="N9" s="110" t="s">
        <v>0</v>
      </c>
      <c r="O9" s="112" t="s">
        <v>32</v>
      </c>
      <c r="P9" s="113" t="s">
        <v>60</v>
      </c>
      <c r="Q9" s="113" t="s">
        <v>385</v>
      </c>
      <c r="R9" s="113" t="s">
        <v>386</v>
      </c>
      <c r="S9" s="114" t="s">
        <v>36</v>
      </c>
      <c r="T9" s="115" t="s">
        <v>37</v>
      </c>
      <c r="U9" s="115" t="s">
        <v>38</v>
      </c>
      <c r="V9" s="115" t="s">
        <v>39</v>
      </c>
      <c r="W9" s="116" t="s">
        <v>40</v>
      </c>
      <c r="X9" s="111" t="s">
        <v>48</v>
      </c>
      <c r="Y9" s="118" t="s">
        <v>49</v>
      </c>
      <c r="Z9" s="118" t="s">
        <v>50</v>
      </c>
      <c r="AA9" s="111" t="s">
        <v>441</v>
      </c>
      <c r="AB9" s="111" t="s">
        <v>442</v>
      </c>
      <c r="AC9" s="111" t="s">
        <v>443</v>
      </c>
      <c r="AD9" s="111" t="s">
        <v>444</v>
      </c>
      <c r="AE9" s="111" t="s">
        <v>445</v>
      </c>
      <c r="AF9" s="111" t="s">
        <v>446</v>
      </c>
      <c r="AG9" s="111" t="s">
        <v>447</v>
      </c>
      <c r="AH9" s="111" t="s">
        <v>448</v>
      </c>
      <c r="AI9" s="119" t="s">
        <v>449</v>
      </c>
    </row>
    <row r="10" spans="1:49" x14ac:dyDescent="0.35">
      <c r="A10" s="8">
        <v>56</v>
      </c>
      <c r="B10" s="8" t="b">
        <v>1</v>
      </c>
      <c r="C10" s="8" t="b">
        <v>1</v>
      </c>
      <c r="D10" s="8" t="b">
        <v>1</v>
      </c>
      <c r="E10" s="8" t="b">
        <v>0</v>
      </c>
      <c r="F10" s="8" t="b">
        <v>1</v>
      </c>
      <c r="G10" s="8">
        <v>55</v>
      </c>
      <c r="H10" s="8">
        <v>-54</v>
      </c>
      <c r="I10" s="8">
        <v>1</v>
      </c>
      <c r="J10" s="8" t="b">
        <v>1</v>
      </c>
      <c r="K10" s="8" t="b">
        <v>0</v>
      </c>
      <c r="L10" s="8">
        <v>1</v>
      </c>
      <c r="M10" s="8"/>
      <c r="N10" s="19">
        <v>1</v>
      </c>
      <c r="O10" s="8" t="s">
        <v>383</v>
      </c>
      <c r="P10" s="17">
        <v>37</v>
      </c>
      <c r="Q10" s="17">
        <v>62</v>
      </c>
      <c r="R10" s="17">
        <v>45</v>
      </c>
      <c r="S10" s="26">
        <v>0.82222222222222219</v>
      </c>
      <c r="T10" s="17" t="s">
        <v>455</v>
      </c>
      <c r="U10" s="17" t="s">
        <v>451</v>
      </c>
      <c r="V10" s="17" t="s">
        <v>450</v>
      </c>
      <c r="W10" s="85">
        <v>1863207442</v>
      </c>
      <c r="X10" s="11" t="s">
        <v>346</v>
      </c>
      <c r="Y10" s="87" t="b">
        <v>0</v>
      </c>
      <c r="Z10" s="87" t="b">
        <v>0</v>
      </c>
      <c r="AA10" s="11" t="s">
        <v>338</v>
      </c>
      <c r="AB10" s="11" t="s">
        <v>348</v>
      </c>
      <c r="AC10" s="11" t="s">
        <v>341</v>
      </c>
      <c r="AD10" s="11" t="s">
        <v>339</v>
      </c>
      <c r="AE10" s="11" t="s">
        <v>347</v>
      </c>
      <c r="AF10" s="11" t="s">
        <v>350</v>
      </c>
      <c r="AG10" s="11" t="s">
        <v>352</v>
      </c>
      <c r="AH10" s="11" t="s">
        <v>343</v>
      </c>
      <c r="AI10" s="18" t="s">
        <v>340</v>
      </c>
    </row>
    <row r="11" spans="1:49" x14ac:dyDescent="0.35">
      <c r="A11" s="8">
        <v>3199</v>
      </c>
      <c r="B11" s="8" t="b">
        <v>1</v>
      </c>
      <c r="C11" s="8" t="b">
        <v>1</v>
      </c>
      <c r="D11" s="8" t="b">
        <v>1</v>
      </c>
      <c r="E11" s="8" t="b">
        <v>1</v>
      </c>
      <c r="F11" s="8" t="b">
        <v>0</v>
      </c>
      <c r="G11" s="8">
        <v>100</v>
      </c>
      <c r="H11" s="8">
        <v>-98</v>
      </c>
      <c r="I11" s="8">
        <v>1</v>
      </c>
      <c r="J11" s="8" t="b">
        <v>0</v>
      </c>
      <c r="K11" s="8"/>
      <c r="L11" s="8">
        <v>2</v>
      </c>
      <c r="M11" s="8"/>
      <c r="N11" s="19">
        <v>2</v>
      </c>
      <c r="O11" s="8" t="s">
        <v>418</v>
      </c>
      <c r="P11" s="17">
        <v>36</v>
      </c>
      <c r="Q11" s="17">
        <v>48</v>
      </c>
      <c r="R11" s="17">
        <v>45</v>
      </c>
      <c r="S11" s="26">
        <v>0.8</v>
      </c>
      <c r="T11" s="12" t="s">
        <v>450</v>
      </c>
      <c r="U11" s="12" t="s">
        <v>451</v>
      </c>
      <c r="V11" s="12" t="s">
        <v>450</v>
      </c>
      <c r="W11" s="85">
        <v>921232015</v>
      </c>
      <c r="X11" s="11" t="s">
        <v>343</v>
      </c>
      <c r="Y11" s="87" t="b">
        <v>1</v>
      </c>
      <c r="Z11" s="87" t="b">
        <v>0</v>
      </c>
      <c r="AA11" s="11" t="s">
        <v>338</v>
      </c>
      <c r="AB11" s="11" t="s">
        <v>348</v>
      </c>
      <c r="AC11" s="11" t="s">
        <v>341</v>
      </c>
      <c r="AD11" s="11" t="s">
        <v>339</v>
      </c>
      <c r="AE11" s="11" t="s">
        <v>347</v>
      </c>
      <c r="AF11" s="11" t="s">
        <v>350</v>
      </c>
      <c r="AG11" s="11" t="s">
        <v>352</v>
      </c>
      <c r="AH11" s="11" t="s">
        <v>343</v>
      </c>
      <c r="AI11" s="18" t="s">
        <v>340</v>
      </c>
    </row>
    <row r="12" spans="1:49" x14ac:dyDescent="0.35">
      <c r="A12" s="8">
        <v>257</v>
      </c>
      <c r="B12" s="8" t="b">
        <v>1</v>
      </c>
      <c r="C12" s="8" t="b">
        <v>1</v>
      </c>
      <c r="D12" s="8" t="b">
        <v>1</v>
      </c>
      <c r="E12" s="8" t="b">
        <v>0</v>
      </c>
      <c r="F12" s="8" t="b">
        <v>1</v>
      </c>
      <c r="G12" s="8">
        <v>90</v>
      </c>
      <c r="H12" s="8">
        <v>-87</v>
      </c>
      <c r="I12" s="8">
        <v>1</v>
      </c>
      <c r="J12" s="8" t="b">
        <v>1</v>
      </c>
      <c r="K12" s="8"/>
      <c r="L12" s="8">
        <v>3</v>
      </c>
      <c r="M12" s="8"/>
      <c r="N12" s="19">
        <v>3</v>
      </c>
      <c r="O12" s="8" t="s">
        <v>419</v>
      </c>
      <c r="P12" s="17">
        <v>35</v>
      </c>
      <c r="Q12" s="17">
        <v>33</v>
      </c>
      <c r="R12" s="17">
        <v>45</v>
      </c>
      <c r="S12" s="26">
        <v>0.77777777777777779</v>
      </c>
      <c r="T12" s="12" t="s">
        <v>455</v>
      </c>
      <c r="U12" s="12" t="s">
        <v>451</v>
      </c>
      <c r="V12" s="12" t="s">
        <v>453</v>
      </c>
      <c r="W12" s="85">
        <v>1171220479</v>
      </c>
      <c r="X12" s="11" t="s">
        <v>345</v>
      </c>
      <c r="Y12" s="87" t="b">
        <v>0</v>
      </c>
      <c r="Z12" s="87" t="b">
        <v>0</v>
      </c>
      <c r="AA12" s="11" t="s">
        <v>338</v>
      </c>
      <c r="AB12" s="11" t="s">
        <v>348</v>
      </c>
      <c r="AC12" s="11" t="s">
        <v>341</v>
      </c>
      <c r="AD12" s="11" t="s">
        <v>339</v>
      </c>
      <c r="AE12" s="11" t="s">
        <v>342</v>
      </c>
      <c r="AF12" s="11" t="s">
        <v>350</v>
      </c>
      <c r="AG12" s="11" t="s">
        <v>352</v>
      </c>
      <c r="AH12" s="11" t="s">
        <v>343</v>
      </c>
      <c r="AI12" s="18" t="s">
        <v>340</v>
      </c>
    </row>
    <row r="13" spans="1:49" s="9" customFormat="1" x14ac:dyDescent="0.35">
      <c r="A13" s="8">
        <v>3190</v>
      </c>
      <c r="B13" s="8" t="b">
        <v>1</v>
      </c>
      <c r="C13" s="8" t="b">
        <v>0</v>
      </c>
      <c r="D13" s="8" t="b">
        <v>1</v>
      </c>
      <c r="E13" s="8" t="b">
        <v>1</v>
      </c>
      <c r="F13" s="8" t="b">
        <v>0</v>
      </c>
      <c r="G13" s="8">
        <v>7</v>
      </c>
      <c r="H13" s="8">
        <v>-3</v>
      </c>
      <c r="I13" s="8">
        <v>1</v>
      </c>
      <c r="J13" s="8" t="b">
        <v>0</v>
      </c>
      <c r="K13" s="8"/>
      <c r="L13" s="8">
        <v>4</v>
      </c>
      <c r="M13" s="8"/>
      <c r="N13" s="19">
        <v>4</v>
      </c>
      <c r="O13" s="8" t="s">
        <v>420</v>
      </c>
      <c r="P13" s="17">
        <v>35</v>
      </c>
      <c r="Q13" s="17">
        <v>53</v>
      </c>
      <c r="R13" s="17">
        <v>45</v>
      </c>
      <c r="S13" s="26">
        <v>0.77777777777777779</v>
      </c>
      <c r="T13" s="12" t="s">
        <v>455</v>
      </c>
      <c r="U13" s="12" t="s">
        <v>451</v>
      </c>
      <c r="V13" s="12" t="s">
        <v>453</v>
      </c>
      <c r="W13" s="85">
        <v>1389983395</v>
      </c>
      <c r="X13" s="11" t="s">
        <v>343</v>
      </c>
      <c r="Y13" s="87" t="b">
        <v>1</v>
      </c>
      <c r="Z13" s="87" t="b">
        <v>0</v>
      </c>
      <c r="AA13" s="11" t="s">
        <v>338</v>
      </c>
      <c r="AB13" s="11" t="s">
        <v>345</v>
      </c>
      <c r="AC13" s="11" t="s">
        <v>341</v>
      </c>
      <c r="AD13" s="11" t="s">
        <v>339</v>
      </c>
      <c r="AE13" s="11" t="s">
        <v>347</v>
      </c>
      <c r="AF13" s="11" t="s">
        <v>350</v>
      </c>
      <c r="AG13" s="11" t="s">
        <v>352</v>
      </c>
      <c r="AH13" s="11" t="s">
        <v>343</v>
      </c>
      <c r="AI13" s="18" t="s">
        <v>340</v>
      </c>
    </row>
    <row r="14" spans="1:49" x14ac:dyDescent="0.35">
      <c r="A14" s="8">
        <v>78</v>
      </c>
      <c r="B14" s="8" t="b">
        <v>1</v>
      </c>
      <c r="C14" s="8" t="b">
        <v>0</v>
      </c>
      <c r="D14" s="8" t="b">
        <v>1</v>
      </c>
      <c r="E14" s="8" t="b">
        <v>1</v>
      </c>
      <c r="F14" s="8" t="b">
        <v>0</v>
      </c>
      <c r="G14" s="8">
        <v>16</v>
      </c>
      <c r="H14" s="8">
        <v>-11</v>
      </c>
      <c r="I14" s="8">
        <v>1</v>
      </c>
      <c r="J14" s="8" t="b">
        <v>1</v>
      </c>
      <c r="K14" s="8"/>
      <c r="L14" s="8">
        <v>5</v>
      </c>
      <c r="M14" s="8"/>
      <c r="N14" s="19">
        <v>5</v>
      </c>
      <c r="O14" s="8" t="s">
        <v>421</v>
      </c>
      <c r="P14" s="17">
        <v>35</v>
      </c>
      <c r="Q14" s="17">
        <v>56</v>
      </c>
      <c r="R14" s="17">
        <v>45</v>
      </c>
      <c r="S14" s="26">
        <v>0.77777777777777779</v>
      </c>
      <c r="T14" s="12" t="s">
        <v>455</v>
      </c>
      <c r="U14" s="12" t="s">
        <v>451</v>
      </c>
      <c r="V14" s="12" t="s">
        <v>456</v>
      </c>
      <c r="W14" s="85">
        <v>386182145</v>
      </c>
      <c r="X14" s="11" t="s">
        <v>349</v>
      </c>
      <c r="Y14" s="87" t="b">
        <v>0</v>
      </c>
      <c r="Z14" s="87" t="b">
        <v>0</v>
      </c>
      <c r="AA14" s="11" t="s">
        <v>338</v>
      </c>
      <c r="AB14" s="11" t="s">
        <v>348</v>
      </c>
      <c r="AC14" s="11" t="s">
        <v>341</v>
      </c>
      <c r="AD14" s="11" t="s">
        <v>339</v>
      </c>
      <c r="AE14" s="11" t="s">
        <v>347</v>
      </c>
      <c r="AF14" s="11" t="s">
        <v>350</v>
      </c>
      <c r="AG14" s="11" t="s">
        <v>352</v>
      </c>
      <c r="AH14" s="11" t="s">
        <v>343</v>
      </c>
      <c r="AI14" s="18" t="s">
        <v>340</v>
      </c>
    </row>
    <row r="15" spans="1:49" x14ac:dyDescent="0.35">
      <c r="A15" s="8">
        <v>180</v>
      </c>
      <c r="B15" s="8" t="b">
        <v>1</v>
      </c>
      <c r="C15" s="8" t="b">
        <v>0</v>
      </c>
      <c r="D15" s="8" t="b">
        <v>1</v>
      </c>
      <c r="E15" s="8" t="b">
        <v>1</v>
      </c>
      <c r="F15" s="8" t="b">
        <v>0</v>
      </c>
      <c r="G15" s="8">
        <v>1</v>
      </c>
      <c r="H15" s="8">
        <v>5</v>
      </c>
      <c r="I15" s="8">
        <v>1</v>
      </c>
      <c r="J15" s="8" t="b">
        <v>0</v>
      </c>
      <c r="K15" s="8"/>
      <c r="L15" s="8">
        <v>6</v>
      </c>
      <c r="M15" s="8"/>
      <c r="N15" s="19">
        <v>6</v>
      </c>
      <c r="O15" s="8" t="s">
        <v>399</v>
      </c>
      <c r="P15" s="17">
        <v>35</v>
      </c>
      <c r="Q15" s="17">
        <v>84</v>
      </c>
      <c r="R15" s="17">
        <v>45</v>
      </c>
      <c r="S15" s="26">
        <v>0.77777777777777779</v>
      </c>
      <c r="T15" s="12" t="s">
        <v>450</v>
      </c>
      <c r="U15" s="12" t="s">
        <v>451</v>
      </c>
      <c r="V15" s="12" t="s">
        <v>450</v>
      </c>
      <c r="W15" s="85">
        <v>1531958627</v>
      </c>
      <c r="X15" s="11" t="s">
        <v>349</v>
      </c>
      <c r="Y15" s="87" t="b">
        <v>0</v>
      </c>
      <c r="Z15" s="87" t="b">
        <v>0</v>
      </c>
      <c r="AA15" s="11" t="s">
        <v>338</v>
      </c>
      <c r="AB15" s="11" t="s">
        <v>348</v>
      </c>
      <c r="AC15" s="11" t="s">
        <v>341</v>
      </c>
      <c r="AD15" s="11" t="s">
        <v>339</v>
      </c>
      <c r="AE15" s="11" t="s">
        <v>347</v>
      </c>
      <c r="AF15" s="11" t="s">
        <v>350</v>
      </c>
      <c r="AG15" s="11" t="s">
        <v>352</v>
      </c>
      <c r="AH15" s="11" t="s">
        <v>343</v>
      </c>
      <c r="AI15" s="18" t="s">
        <v>340</v>
      </c>
    </row>
    <row r="16" spans="1:49" x14ac:dyDescent="0.35">
      <c r="A16" s="8">
        <v>3193</v>
      </c>
      <c r="B16" s="8" t="b">
        <v>1</v>
      </c>
      <c r="C16" s="8" t="b">
        <v>0</v>
      </c>
      <c r="D16" s="8" t="b">
        <v>1</v>
      </c>
      <c r="E16" s="8" t="b">
        <v>0</v>
      </c>
      <c r="F16" s="8" t="b">
        <v>1</v>
      </c>
      <c r="G16" s="8">
        <v>139</v>
      </c>
      <c r="H16" s="8">
        <v>-132</v>
      </c>
      <c r="I16" s="8">
        <v>1</v>
      </c>
      <c r="J16" s="8" t="b">
        <v>1</v>
      </c>
      <c r="K16" s="8"/>
      <c r="L16" s="8">
        <v>7</v>
      </c>
      <c r="M16" s="8"/>
      <c r="N16" s="19">
        <v>7</v>
      </c>
      <c r="O16" s="8" t="s">
        <v>422</v>
      </c>
      <c r="P16" s="17">
        <v>35</v>
      </c>
      <c r="Q16" s="17">
        <v>305</v>
      </c>
      <c r="R16" s="17">
        <v>45</v>
      </c>
      <c r="S16" s="26">
        <v>0.77777777777777779</v>
      </c>
      <c r="T16" s="12" t="s">
        <v>450</v>
      </c>
      <c r="U16" s="12" t="s">
        <v>451</v>
      </c>
      <c r="V16" s="12" t="s">
        <v>453</v>
      </c>
      <c r="W16" s="85">
        <v>1962704033</v>
      </c>
      <c r="X16" s="11" t="s">
        <v>344</v>
      </c>
      <c r="Y16" s="87" t="b">
        <v>0</v>
      </c>
      <c r="Z16" s="87" t="b">
        <v>0</v>
      </c>
      <c r="AA16" s="11" t="s">
        <v>338</v>
      </c>
      <c r="AB16" s="11" t="s">
        <v>348</v>
      </c>
      <c r="AC16" s="11" t="s">
        <v>341</v>
      </c>
      <c r="AD16" s="11" t="s">
        <v>339</v>
      </c>
      <c r="AE16" s="11" t="s">
        <v>347</v>
      </c>
      <c r="AF16" s="11" t="s">
        <v>350</v>
      </c>
      <c r="AG16" s="11" t="s">
        <v>352</v>
      </c>
      <c r="AH16" s="11" t="s">
        <v>346</v>
      </c>
      <c r="AI16" s="18" t="s">
        <v>340</v>
      </c>
    </row>
    <row r="17" spans="1:35" x14ac:dyDescent="0.35">
      <c r="A17" s="8">
        <v>1480</v>
      </c>
      <c r="B17" s="8" t="b">
        <v>1</v>
      </c>
      <c r="C17" s="8" t="b">
        <v>0</v>
      </c>
      <c r="D17" s="8" t="b">
        <v>1</v>
      </c>
      <c r="E17" s="8" t="b">
        <v>1</v>
      </c>
      <c r="F17" s="8" t="b">
        <v>0</v>
      </c>
      <c r="G17" s="8">
        <v>16</v>
      </c>
      <c r="H17" s="8">
        <v>-8</v>
      </c>
      <c r="I17" s="8">
        <v>1</v>
      </c>
      <c r="J17" s="8" t="b">
        <v>0</v>
      </c>
      <c r="K17" s="8"/>
      <c r="L17" s="8">
        <v>8</v>
      </c>
      <c r="M17" s="8"/>
      <c r="N17" s="19">
        <v>8</v>
      </c>
      <c r="O17" s="8" t="s">
        <v>423</v>
      </c>
      <c r="P17" s="17">
        <v>34</v>
      </c>
      <c r="Q17" s="17">
        <v>42</v>
      </c>
      <c r="R17" s="17">
        <v>45</v>
      </c>
      <c r="S17" s="26">
        <v>0.75555555555555554</v>
      </c>
      <c r="T17" s="12" t="s">
        <v>455</v>
      </c>
      <c r="U17" s="12" t="s">
        <v>460</v>
      </c>
      <c r="V17" s="12" t="s">
        <v>450</v>
      </c>
      <c r="W17" s="85">
        <v>89699251</v>
      </c>
      <c r="X17" s="11" t="s">
        <v>341</v>
      </c>
      <c r="Y17" s="87" t="b">
        <v>1</v>
      </c>
      <c r="Z17" s="87" t="b">
        <v>1</v>
      </c>
      <c r="AA17" s="11" t="s">
        <v>338</v>
      </c>
      <c r="AB17" s="11" t="s">
        <v>348</v>
      </c>
      <c r="AC17" s="11" t="s">
        <v>341</v>
      </c>
      <c r="AD17" s="11" t="s">
        <v>339</v>
      </c>
      <c r="AE17" s="11" t="s">
        <v>347</v>
      </c>
      <c r="AF17" s="11" t="s">
        <v>350</v>
      </c>
      <c r="AG17" s="11" t="s">
        <v>352</v>
      </c>
      <c r="AH17" s="11" t="s">
        <v>343</v>
      </c>
      <c r="AI17" s="18" t="s">
        <v>340</v>
      </c>
    </row>
    <row r="18" spans="1:35" x14ac:dyDescent="0.35">
      <c r="A18" s="8">
        <v>16</v>
      </c>
      <c r="B18" s="8" t="b">
        <v>1</v>
      </c>
      <c r="C18" s="8" t="b">
        <v>0</v>
      </c>
      <c r="D18" s="8" t="b">
        <v>1</v>
      </c>
      <c r="E18" s="8" t="b">
        <v>1</v>
      </c>
      <c r="F18" s="8" t="b">
        <v>0</v>
      </c>
      <c r="G18" s="8">
        <v>72</v>
      </c>
      <c r="H18" s="8">
        <v>-63</v>
      </c>
      <c r="I18" s="8">
        <v>1</v>
      </c>
      <c r="J18" s="8" t="b">
        <v>1</v>
      </c>
      <c r="K18" s="8"/>
      <c r="L18" s="8">
        <v>9</v>
      </c>
      <c r="M18" s="8"/>
      <c r="N18" s="19">
        <v>9</v>
      </c>
      <c r="O18" s="8" t="s">
        <v>424</v>
      </c>
      <c r="P18" s="17">
        <v>34</v>
      </c>
      <c r="Q18" s="17">
        <v>47</v>
      </c>
      <c r="R18" s="17">
        <v>45</v>
      </c>
      <c r="S18" s="26">
        <v>0.75555555555555554</v>
      </c>
      <c r="T18" s="12" t="s">
        <v>455</v>
      </c>
      <c r="U18" s="12" t="s">
        <v>460</v>
      </c>
      <c r="V18" s="12" t="s">
        <v>453</v>
      </c>
      <c r="W18" s="85">
        <v>1718885332</v>
      </c>
      <c r="X18" s="11"/>
      <c r="Y18" s="87" t="b">
        <v>0</v>
      </c>
      <c r="Z18" s="87" t="b">
        <v>0</v>
      </c>
      <c r="AA18" s="11" t="s">
        <v>338</v>
      </c>
      <c r="AB18" s="11" t="s">
        <v>348</v>
      </c>
      <c r="AC18" s="11" t="s">
        <v>341</v>
      </c>
      <c r="AD18" s="11" t="s">
        <v>339</v>
      </c>
      <c r="AE18" s="11" t="s">
        <v>347</v>
      </c>
      <c r="AF18" s="11" t="s">
        <v>350</v>
      </c>
      <c r="AG18" s="11" t="s">
        <v>352</v>
      </c>
      <c r="AH18" s="11" t="s">
        <v>343</v>
      </c>
      <c r="AI18" s="18" t="s">
        <v>340</v>
      </c>
    </row>
    <row r="19" spans="1:35" x14ac:dyDescent="0.35">
      <c r="A19" s="8">
        <v>183</v>
      </c>
      <c r="B19" s="8" t="b">
        <v>1</v>
      </c>
      <c r="C19" s="8" t="b">
        <v>0</v>
      </c>
      <c r="D19" s="8" t="b">
        <v>1</v>
      </c>
      <c r="E19" s="8" t="b">
        <v>1</v>
      </c>
      <c r="F19" s="8" t="b">
        <v>0</v>
      </c>
      <c r="G19" s="8">
        <v>23</v>
      </c>
      <c r="H19" s="8">
        <v>-13</v>
      </c>
      <c r="I19" s="8">
        <v>1</v>
      </c>
      <c r="J19" s="8" t="b">
        <v>0</v>
      </c>
      <c r="K19" s="8"/>
      <c r="L19" s="8">
        <v>10</v>
      </c>
      <c r="M19" s="8"/>
      <c r="N19" s="19">
        <v>10</v>
      </c>
      <c r="O19" s="8" t="s">
        <v>387</v>
      </c>
      <c r="P19" s="17">
        <v>34</v>
      </c>
      <c r="Q19" s="17">
        <v>49</v>
      </c>
      <c r="R19" s="17">
        <v>45</v>
      </c>
      <c r="S19" s="26">
        <v>0.75555555555555554</v>
      </c>
      <c r="T19" s="12" t="s">
        <v>450</v>
      </c>
      <c r="U19" s="12" t="s">
        <v>460</v>
      </c>
      <c r="V19" s="12" t="s">
        <v>456</v>
      </c>
      <c r="W19" s="85">
        <v>2128699765</v>
      </c>
      <c r="X19" s="11"/>
      <c r="Y19" s="87" t="b">
        <v>0</v>
      </c>
      <c r="Z19" s="87" t="b">
        <v>0</v>
      </c>
      <c r="AA19" s="11" t="s">
        <v>338</v>
      </c>
      <c r="AB19" s="11" t="s">
        <v>348</v>
      </c>
      <c r="AC19" s="11" t="s">
        <v>341</v>
      </c>
      <c r="AD19" s="11" t="s">
        <v>339</v>
      </c>
      <c r="AE19" s="11" t="s">
        <v>347</v>
      </c>
      <c r="AF19" s="11" t="s">
        <v>350</v>
      </c>
      <c r="AG19" s="11" t="s">
        <v>352</v>
      </c>
      <c r="AH19" s="11" t="s">
        <v>343</v>
      </c>
      <c r="AI19" s="18" t="s">
        <v>340</v>
      </c>
    </row>
    <row r="20" spans="1:35" s="9" customFormat="1" x14ac:dyDescent="0.35">
      <c r="A20" s="8">
        <v>212</v>
      </c>
      <c r="B20" s="8" t="b">
        <v>1</v>
      </c>
      <c r="C20" s="8" t="b">
        <v>0</v>
      </c>
      <c r="D20" s="8" t="b">
        <v>1</v>
      </c>
      <c r="E20" s="8" t="b">
        <v>0</v>
      </c>
      <c r="F20" s="8" t="b">
        <v>0</v>
      </c>
      <c r="G20" s="8">
        <v>72</v>
      </c>
      <c r="H20" s="8">
        <v>-61</v>
      </c>
      <c r="I20" s="8">
        <v>1</v>
      </c>
      <c r="J20" s="8" t="b">
        <v>1</v>
      </c>
      <c r="K20" s="8"/>
      <c r="L20" s="8">
        <v>11</v>
      </c>
      <c r="M20" s="8"/>
      <c r="N20" s="19">
        <v>11</v>
      </c>
      <c r="O20" s="8" t="s">
        <v>425</v>
      </c>
      <c r="P20" s="17">
        <v>34</v>
      </c>
      <c r="Q20" s="17">
        <v>69</v>
      </c>
      <c r="R20" s="17">
        <v>45</v>
      </c>
      <c r="S20" s="26">
        <v>0.75555555555555554</v>
      </c>
      <c r="T20" s="12" t="s">
        <v>450</v>
      </c>
      <c r="U20" s="12" t="s">
        <v>451</v>
      </c>
      <c r="V20" s="12" t="s">
        <v>450</v>
      </c>
      <c r="W20" s="85">
        <v>18468212</v>
      </c>
      <c r="X20" s="11" t="s">
        <v>347</v>
      </c>
      <c r="Y20" s="87" t="b">
        <v>1</v>
      </c>
      <c r="Z20" s="87" t="b">
        <v>0</v>
      </c>
      <c r="AA20" s="11" t="s">
        <v>338</v>
      </c>
      <c r="AB20" s="11" t="s">
        <v>348</v>
      </c>
      <c r="AC20" s="11" t="s">
        <v>341</v>
      </c>
      <c r="AD20" s="11" t="s">
        <v>339</v>
      </c>
      <c r="AE20" s="11" t="s">
        <v>347</v>
      </c>
      <c r="AF20" s="11" t="s">
        <v>350</v>
      </c>
      <c r="AG20" s="11" t="s">
        <v>352</v>
      </c>
      <c r="AH20" s="11" t="s">
        <v>343</v>
      </c>
      <c r="AI20" s="18" t="s">
        <v>340</v>
      </c>
    </row>
    <row r="21" spans="1:35" x14ac:dyDescent="0.35">
      <c r="A21" s="8">
        <v>98</v>
      </c>
      <c r="B21" s="8" t="b">
        <v>1</v>
      </c>
      <c r="C21" s="8" t="b">
        <v>0</v>
      </c>
      <c r="D21" s="8" t="b">
        <v>1</v>
      </c>
      <c r="E21" s="8" t="b">
        <v>1</v>
      </c>
      <c r="F21" s="8" t="b">
        <v>0</v>
      </c>
      <c r="G21" s="8">
        <v>16</v>
      </c>
      <c r="H21" s="8">
        <v>-4</v>
      </c>
      <c r="I21" s="8">
        <v>1</v>
      </c>
      <c r="J21" s="8" t="b">
        <v>0</v>
      </c>
      <c r="K21" s="8"/>
      <c r="L21" s="8">
        <v>12</v>
      </c>
      <c r="M21" s="8"/>
      <c r="N21" s="19">
        <v>12</v>
      </c>
      <c r="O21" s="8" t="s">
        <v>395</v>
      </c>
      <c r="P21" s="17">
        <v>34</v>
      </c>
      <c r="Q21" s="17">
        <v>70</v>
      </c>
      <c r="R21" s="17">
        <v>45</v>
      </c>
      <c r="S21" s="26">
        <v>0.75555555555555554</v>
      </c>
      <c r="T21" s="12" t="s">
        <v>455</v>
      </c>
      <c r="U21" s="12" t="s">
        <v>460</v>
      </c>
      <c r="V21" s="12" t="s">
        <v>456</v>
      </c>
      <c r="W21" s="85">
        <v>1443039485</v>
      </c>
      <c r="X21" s="11" t="s">
        <v>345</v>
      </c>
      <c r="Y21" s="87" t="b">
        <v>0</v>
      </c>
      <c r="Z21" s="87" t="b">
        <v>0</v>
      </c>
      <c r="AA21" s="11" t="s">
        <v>338</v>
      </c>
      <c r="AB21" s="11" t="s">
        <v>348</v>
      </c>
      <c r="AC21" s="11" t="s">
        <v>341</v>
      </c>
      <c r="AD21" s="11" t="s">
        <v>339</v>
      </c>
      <c r="AE21" s="11" t="s">
        <v>347</v>
      </c>
      <c r="AF21" s="11" t="s">
        <v>350</v>
      </c>
      <c r="AG21" s="11" t="s">
        <v>352</v>
      </c>
      <c r="AH21" s="11" t="s">
        <v>343</v>
      </c>
      <c r="AI21" s="18" t="s">
        <v>340</v>
      </c>
    </row>
    <row r="22" spans="1:35" x14ac:dyDescent="0.35">
      <c r="A22" s="8">
        <v>52</v>
      </c>
      <c r="B22" s="8" t="b">
        <v>1</v>
      </c>
      <c r="C22" s="8" t="b">
        <v>0</v>
      </c>
      <c r="D22" s="8" t="b">
        <v>1</v>
      </c>
      <c r="E22" s="8" t="b">
        <v>1</v>
      </c>
      <c r="F22" s="8" t="b">
        <v>0</v>
      </c>
      <c r="G22" s="8">
        <v>130</v>
      </c>
      <c r="H22" s="8">
        <v>-117</v>
      </c>
      <c r="I22" s="8">
        <v>1</v>
      </c>
      <c r="J22" s="8" t="b">
        <v>1</v>
      </c>
      <c r="K22" s="8"/>
      <c r="L22" s="8">
        <v>13</v>
      </c>
      <c r="M22" s="8"/>
      <c r="N22" s="19">
        <v>13</v>
      </c>
      <c r="O22" s="8" t="s">
        <v>426</v>
      </c>
      <c r="P22" s="17">
        <v>34</v>
      </c>
      <c r="Q22" s="17">
        <v>71</v>
      </c>
      <c r="R22" s="17">
        <v>45</v>
      </c>
      <c r="S22" s="26">
        <v>0.75555555555555554</v>
      </c>
      <c r="T22" s="12" t="s">
        <v>455</v>
      </c>
      <c r="U22" s="12" t="s">
        <v>460</v>
      </c>
      <c r="V22" s="12" t="s">
        <v>450</v>
      </c>
      <c r="W22" s="85">
        <v>1721031904</v>
      </c>
      <c r="X22" s="11" t="s">
        <v>343</v>
      </c>
      <c r="Y22" s="87" t="b">
        <v>1</v>
      </c>
      <c r="Z22" s="87" t="b">
        <v>0</v>
      </c>
      <c r="AA22" s="11" t="s">
        <v>338</v>
      </c>
      <c r="AB22" s="11" t="s">
        <v>348</v>
      </c>
      <c r="AC22" s="11" t="s">
        <v>341</v>
      </c>
      <c r="AD22" s="11" t="s">
        <v>339</v>
      </c>
      <c r="AE22" s="11" t="s">
        <v>347</v>
      </c>
      <c r="AF22" s="11" t="s">
        <v>350</v>
      </c>
      <c r="AG22" s="11" t="s">
        <v>352</v>
      </c>
      <c r="AH22" s="11" t="s">
        <v>343</v>
      </c>
      <c r="AI22" s="18" t="s">
        <v>340</v>
      </c>
    </row>
    <row r="23" spans="1:35" s="9" customFormat="1" x14ac:dyDescent="0.35">
      <c r="A23" s="8">
        <v>96</v>
      </c>
      <c r="B23" s="8" t="b">
        <v>1</v>
      </c>
      <c r="C23" s="8" t="b">
        <v>0</v>
      </c>
      <c r="D23" s="8" t="b">
        <v>1</v>
      </c>
      <c r="E23" s="8" t="b">
        <v>1</v>
      </c>
      <c r="F23" s="8" t="b">
        <v>0</v>
      </c>
      <c r="G23" s="8">
        <v>23</v>
      </c>
      <c r="H23" s="8">
        <v>-9</v>
      </c>
      <c r="I23" s="8">
        <v>1</v>
      </c>
      <c r="J23" s="8" t="b">
        <v>0</v>
      </c>
      <c r="K23" s="8"/>
      <c r="L23" s="8">
        <v>14</v>
      </c>
      <c r="M23" s="8"/>
      <c r="N23" s="19">
        <v>14</v>
      </c>
      <c r="O23" s="8" t="s">
        <v>427</v>
      </c>
      <c r="P23" s="17">
        <v>34</v>
      </c>
      <c r="Q23" s="17">
        <v>75</v>
      </c>
      <c r="R23" s="17">
        <v>45</v>
      </c>
      <c r="S23" s="26">
        <v>0.75555555555555554</v>
      </c>
      <c r="T23" s="12" t="s">
        <v>450</v>
      </c>
      <c r="U23" s="12" t="s">
        <v>460</v>
      </c>
      <c r="V23" s="12" t="s">
        <v>450</v>
      </c>
      <c r="W23" s="85">
        <v>167219226</v>
      </c>
      <c r="X23" s="11" t="s">
        <v>341</v>
      </c>
      <c r="Y23" s="87" t="b">
        <v>1</v>
      </c>
      <c r="Z23" s="87" t="b">
        <v>1</v>
      </c>
      <c r="AA23" s="11" t="s">
        <v>338</v>
      </c>
      <c r="AB23" s="11" t="s">
        <v>348</v>
      </c>
      <c r="AC23" s="11" t="s">
        <v>341</v>
      </c>
      <c r="AD23" s="11" t="s">
        <v>339</v>
      </c>
      <c r="AE23" s="11" t="s">
        <v>347</v>
      </c>
      <c r="AF23" s="11" t="s">
        <v>350</v>
      </c>
      <c r="AG23" s="11" t="s">
        <v>352</v>
      </c>
      <c r="AH23" s="11" t="s">
        <v>343</v>
      </c>
      <c r="AI23" s="18" t="s">
        <v>340</v>
      </c>
    </row>
    <row r="24" spans="1:35" s="9" customFormat="1" x14ac:dyDescent="0.35">
      <c r="A24" s="8">
        <v>3207</v>
      </c>
      <c r="B24" s="8" t="b">
        <v>1</v>
      </c>
      <c r="C24" s="8" t="b">
        <v>0</v>
      </c>
      <c r="D24" s="8" t="b">
        <v>1</v>
      </c>
      <c r="E24" s="8" t="b">
        <v>1</v>
      </c>
      <c r="F24" s="8" t="b">
        <v>0</v>
      </c>
      <c r="G24" s="8">
        <v>43</v>
      </c>
      <c r="H24" s="8">
        <v>-28</v>
      </c>
      <c r="I24" s="8">
        <v>1</v>
      </c>
      <c r="J24" s="8" t="b">
        <v>1</v>
      </c>
      <c r="K24" s="8"/>
      <c r="L24" s="8">
        <v>15</v>
      </c>
      <c r="M24" s="8"/>
      <c r="N24" s="19">
        <v>15</v>
      </c>
      <c r="O24" s="8" t="s">
        <v>428</v>
      </c>
      <c r="P24" s="17">
        <v>34</v>
      </c>
      <c r="Q24" s="17">
        <v>86</v>
      </c>
      <c r="R24" s="17">
        <v>45</v>
      </c>
      <c r="S24" s="26">
        <v>0.75555555555555554</v>
      </c>
      <c r="T24" s="12" t="s">
        <v>455</v>
      </c>
      <c r="U24" s="12" t="s">
        <v>451</v>
      </c>
      <c r="V24" s="12" t="s">
        <v>450</v>
      </c>
      <c r="W24" s="85">
        <v>1095346779</v>
      </c>
      <c r="X24" s="11" t="s">
        <v>343</v>
      </c>
      <c r="Y24" s="87" t="b">
        <v>1</v>
      </c>
      <c r="Z24" s="87" t="b">
        <v>0</v>
      </c>
      <c r="AA24" s="11" t="s">
        <v>338</v>
      </c>
      <c r="AB24" s="11" t="s">
        <v>348</v>
      </c>
      <c r="AC24" s="11" t="s">
        <v>341</v>
      </c>
      <c r="AD24" s="11" t="s">
        <v>339</v>
      </c>
      <c r="AE24" s="11" t="s">
        <v>347</v>
      </c>
      <c r="AF24" s="11" t="s">
        <v>350</v>
      </c>
      <c r="AG24" s="11" t="s">
        <v>352</v>
      </c>
      <c r="AH24" s="11" t="s">
        <v>343</v>
      </c>
      <c r="AI24" s="18" t="s">
        <v>340</v>
      </c>
    </row>
    <row r="25" spans="1:35" x14ac:dyDescent="0.35">
      <c r="A25" s="8">
        <v>45</v>
      </c>
      <c r="B25" s="8" t="b">
        <v>1</v>
      </c>
      <c r="C25" s="8" t="b">
        <v>0</v>
      </c>
      <c r="D25" s="8" t="b">
        <v>1</v>
      </c>
      <c r="E25" s="8" t="b">
        <v>1</v>
      </c>
      <c r="F25" s="8" t="b">
        <v>0</v>
      </c>
      <c r="G25" s="8">
        <v>33</v>
      </c>
      <c r="H25" s="8">
        <v>-17</v>
      </c>
      <c r="I25" s="8">
        <v>1</v>
      </c>
      <c r="J25" s="8" t="b">
        <v>0</v>
      </c>
      <c r="K25" s="8"/>
      <c r="L25" s="8">
        <v>16</v>
      </c>
      <c r="M25" s="8"/>
      <c r="N25" s="19">
        <v>16</v>
      </c>
      <c r="O25" s="8" t="s">
        <v>429</v>
      </c>
      <c r="P25" s="17">
        <v>34</v>
      </c>
      <c r="Q25" s="17">
        <v>97</v>
      </c>
      <c r="R25" s="17">
        <v>45</v>
      </c>
      <c r="S25" s="26">
        <v>0.75555555555555554</v>
      </c>
      <c r="T25" s="12" t="s">
        <v>455</v>
      </c>
      <c r="U25" s="12" t="s">
        <v>460</v>
      </c>
      <c r="V25" s="12" t="s">
        <v>450</v>
      </c>
      <c r="W25" s="85">
        <v>600804667</v>
      </c>
      <c r="X25" s="11" t="s">
        <v>342</v>
      </c>
      <c r="Y25" s="87" t="b">
        <v>1</v>
      </c>
      <c r="Z25" s="87" t="b">
        <v>0</v>
      </c>
      <c r="AA25" s="11" t="s">
        <v>338</v>
      </c>
      <c r="AB25" s="11" t="s">
        <v>348</v>
      </c>
      <c r="AC25" s="11" t="s">
        <v>341</v>
      </c>
      <c r="AD25" s="11" t="s">
        <v>339</v>
      </c>
      <c r="AE25" s="11" t="s">
        <v>342</v>
      </c>
      <c r="AF25" s="11" t="s">
        <v>350</v>
      </c>
      <c r="AG25" s="11" t="s">
        <v>352</v>
      </c>
      <c r="AH25" s="11" t="s">
        <v>343</v>
      </c>
      <c r="AI25" s="18" t="s">
        <v>340</v>
      </c>
    </row>
    <row r="26" spans="1:35" s="9" customFormat="1" x14ac:dyDescent="0.35">
      <c r="A26" s="8">
        <v>3211</v>
      </c>
      <c r="B26" s="8" t="b">
        <v>1</v>
      </c>
      <c r="C26" s="8" t="b">
        <v>0</v>
      </c>
      <c r="D26" s="8" t="b">
        <v>1</v>
      </c>
      <c r="E26" s="8" t="b">
        <v>1</v>
      </c>
      <c r="F26" s="8" t="b">
        <v>0</v>
      </c>
      <c r="G26" s="8">
        <v>117</v>
      </c>
      <c r="H26" s="8">
        <v>-100</v>
      </c>
      <c r="I26" s="8">
        <v>1</v>
      </c>
      <c r="J26" s="8" t="b">
        <v>1</v>
      </c>
      <c r="K26" s="8"/>
      <c r="L26" s="8">
        <v>17</v>
      </c>
      <c r="M26" s="8"/>
      <c r="N26" s="19">
        <v>17</v>
      </c>
      <c r="O26" s="8" t="s">
        <v>402</v>
      </c>
      <c r="P26" s="17">
        <v>34</v>
      </c>
      <c r="Q26" s="17">
        <v>99</v>
      </c>
      <c r="R26" s="17">
        <v>45</v>
      </c>
      <c r="S26" s="26">
        <v>0.75555555555555554</v>
      </c>
      <c r="T26" s="12" t="s">
        <v>455</v>
      </c>
      <c r="U26" s="12" t="s">
        <v>451</v>
      </c>
      <c r="V26" s="12" t="s">
        <v>453</v>
      </c>
      <c r="W26" s="85">
        <v>1552949391</v>
      </c>
      <c r="X26" s="11" t="s">
        <v>347</v>
      </c>
      <c r="Y26" s="87" t="b">
        <v>1</v>
      </c>
      <c r="Z26" s="87" t="b">
        <v>0</v>
      </c>
      <c r="AA26" s="11" t="s">
        <v>338</v>
      </c>
      <c r="AB26" s="11" t="s">
        <v>348</v>
      </c>
      <c r="AC26" s="11" t="s">
        <v>341</v>
      </c>
      <c r="AD26" s="11" t="s">
        <v>339</v>
      </c>
      <c r="AE26" s="11" t="s">
        <v>347</v>
      </c>
      <c r="AF26" s="11" t="s">
        <v>350</v>
      </c>
      <c r="AG26" s="11" t="s">
        <v>352</v>
      </c>
      <c r="AH26" s="11" t="s">
        <v>343</v>
      </c>
      <c r="AI26" s="18" t="s">
        <v>340</v>
      </c>
    </row>
    <row r="27" spans="1:35" x14ac:dyDescent="0.35">
      <c r="A27" s="8">
        <v>152</v>
      </c>
      <c r="B27" s="8" t="b">
        <v>1</v>
      </c>
      <c r="C27" s="8" t="b">
        <v>0</v>
      </c>
      <c r="D27" s="8" t="b">
        <v>1</v>
      </c>
      <c r="E27" s="8" t="b">
        <v>1</v>
      </c>
      <c r="F27" s="8" t="b">
        <v>0</v>
      </c>
      <c r="G27" s="8">
        <v>10</v>
      </c>
      <c r="H27" s="8">
        <v>8</v>
      </c>
      <c r="I27" s="8">
        <v>1</v>
      </c>
      <c r="J27" s="8" t="b">
        <v>0</v>
      </c>
      <c r="K27" s="8"/>
      <c r="L27" s="8">
        <v>18</v>
      </c>
      <c r="M27" s="8"/>
      <c r="N27" s="19">
        <v>18</v>
      </c>
      <c r="O27" s="8" t="s">
        <v>404</v>
      </c>
      <c r="P27" s="17">
        <v>34</v>
      </c>
      <c r="Q27" s="17">
        <v>105</v>
      </c>
      <c r="R27" s="17">
        <v>45</v>
      </c>
      <c r="S27" s="26">
        <v>0.75555555555555554</v>
      </c>
      <c r="T27" s="12" t="s">
        <v>455</v>
      </c>
      <c r="U27" s="12" t="s">
        <v>460</v>
      </c>
      <c r="V27" s="12" t="s">
        <v>450</v>
      </c>
      <c r="W27" s="85">
        <v>400165010</v>
      </c>
      <c r="X27" s="11" t="s">
        <v>341</v>
      </c>
      <c r="Y27" s="87" t="b">
        <v>1</v>
      </c>
      <c r="Z27" s="87" t="b">
        <v>1</v>
      </c>
      <c r="AA27" s="11" t="s">
        <v>338</v>
      </c>
      <c r="AB27" s="11" t="s">
        <v>348</v>
      </c>
      <c r="AC27" s="11" t="s">
        <v>341</v>
      </c>
      <c r="AD27" s="11" t="s">
        <v>339</v>
      </c>
      <c r="AE27" s="11" t="s">
        <v>347</v>
      </c>
      <c r="AF27" s="11" t="s">
        <v>350</v>
      </c>
      <c r="AG27" s="11" t="s">
        <v>352</v>
      </c>
      <c r="AH27" s="11" t="s">
        <v>346</v>
      </c>
      <c r="AI27" s="18" t="s">
        <v>340</v>
      </c>
    </row>
    <row r="28" spans="1:35" x14ac:dyDescent="0.35">
      <c r="A28" s="8">
        <v>151</v>
      </c>
      <c r="B28" s="8" t="b">
        <v>1</v>
      </c>
      <c r="C28" s="8" t="b">
        <v>0</v>
      </c>
      <c r="D28" s="8" t="b">
        <v>1</v>
      </c>
      <c r="E28" s="8" t="b">
        <v>1</v>
      </c>
      <c r="F28" s="8" t="b">
        <v>0</v>
      </c>
      <c r="G28" s="8">
        <v>23</v>
      </c>
      <c r="H28" s="8">
        <v>-4</v>
      </c>
      <c r="I28" s="8">
        <v>1</v>
      </c>
      <c r="J28" s="8" t="b">
        <v>1</v>
      </c>
      <c r="K28" s="8"/>
      <c r="L28" s="8">
        <v>19</v>
      </c>
      <c r="M28" s="8"/>
      <c r="N28" s="19">
        <v>19</v>
      </c>
      <c r="O28" s="8" t="s">
        <v>430</v>
      </c>
      <c r="P28" s="17">
        <v>34</v>
      </c>
      <c r="Q28" s="17">
        <v>115</v>
      </c>
      <c r="R28" s="17">
        <v>45</v>
      </c>
      <c r="S28" s="26">
        <v>0.75555555555555554</v>
      </c>
      <c r="T28" s="12" t="s">
        <v>450</v>
      </c>
      <c r="U28" s="12" t="s">
        <v>451</v>
      </c>
      <c r="V28" s="12" t="s">
        <v>450</v>
      </c>
      <c r="W28" s="85">
        <v>663953701</v>
      </c>
      <c r="X28" s="11" t="s">
        <v>339</v>
      </c>
      <c r="Y28" s="87" t="b">
        <v>1</v>
      </c>
      <c r="Z28" s="87" t="b">
        <v>1</v>
      </c>
      <c r="AA28" s="11" t="s">
        <v>338</v>
      </c>
      <c r="AB28" s="11" t="s">
        <v>348</v>
      </c>
      <c r="AC28" s="11" t="s">
        <v>341</v>
      </c>
      <c r="AD28" s="11" t="s">
        <v>339</v>
      </c>
      <c r="AE28" s="11" t="s">
        <v>342</v>
      </c>
      <c r="AF28" s="11" t="s">
        <v>350</v>
      </c>
      <c r="AG28" s="11" t="s">
        <v>352</v>
      </c>
      <c r="AH28" s="11" t="s">
        <v>346</v>
      </c>
      <c r="AI28" s="18" t="s">
        <v>340</v>
      </c>
    </row>
    <row r="29" spans="1:35" x14ac:dyDescent="0.35">
      <c r="A29" s="8">
        <v>41</v>
      </c>
      <c r="B29" s="8" t="b">
        <v>1</v>
      </c>
      <c r="C29" s="8" t="b">
        <v>0</v>
      </c>
      <c r="D29" s="8" t="b">
        <v>1</v>
      </c>
      <c r="E29" s="8" t="b">
        <v>0</v>
      </c>
      <c r="F29" s="8" t="b">
        <v>0</v>
      </c>
      <c r="G29" s="8">
        <v>80</v>
      </c>
      <c r="H29" s="8">
        <v>-60</v>
      </c>
      <c r="I29" s="8">
        <v>1</v>
      </c>
      <c r="J29" s="8" t="b">
        <v>0</v>
      </c>
      <c r="K29" s="8"/>
      <c r="L29" s="8">
        <v>20</v>
      </c>
      <c r="M29" s="8"/>
      <c r="N29" s="19">
        <v>20</v>
      </c>
      <c r="O29" s="8" t="s">
        <v>431</v>
      </c>
      <c r="P29" s="17">
        <v>34</v>
      </c>
      <c r="Q29" s="17">
        <v>279</v>
      </c>
      <c r="R29" s="17">
        <v>45</v>
      </c>
      <c r="S29" s="26">
        <v>0.75555555555555554</v>
      </c>
      <c r="T29" s="12" t="s">
        <v>450</v>
      </c>
      <c r="U29" s="12" t="s">
        <v>451</v>
      </c>
      <c r="V29" s="12" t="s">
        <v>456</v>
      </c>
      <c r="W29" s="85">
        <v>1843752128</v>
      </c>
      <c r="X29" s="11" t="s">
        <v>347</v>
      </c>
      <c r="Y29" s="87" t="b">
        <v>1</v>
      </c>
      <c r="Z29" s="87" t="b">
        <v>0</v>
      </c>
      <c r="AA29" s="11" t="s">
        <v>338</v>
      </c>
      <c r="AB29" s="11" t="s">
        <v>348</v>
      </c>
      <c r="AC29" s="11" t="s">
        <v>341</v>
      </c>
      <c r="AD29" s="11" t="s">
        <v>339</v>
      </c>
      <c r="AE29" s="11" t="s">
        <v>347</v>
      </c>
      <c r="AF29" s="11" t="s">
        <v>350</v>
      </c>
      <c r="AG29" s="11" t="s">
        <v>352</v>
      </c>
      <c r="AH29" s="11" t="s">
        <v>343</v>
      </c>
      <c r="AI29" s="18" t="s">
        <v>340</v>
      </c>
    </row>
    <row r="30" spans="1:35" x14ac:dyDescent="0.35">
      <c r="A30" s="8">
        <v>3185</v>
      </c>
      <c r="B30" s="8" t="b">
        <v>1</v>
      </c>
      <c r="C30" s="8" t="b">
        <v>0</v>
      </c>
      <c r="D30" s="8" t="b">
        <v>1</v>
      </c>
      <c r="E30" s="8" t="b">
        <v>0</v>
      </c>
      <c r="F30" s="8" t="b">
        <v>1</v>
      </c>
      <c r="G30" s="8">
        <v>33</v>
      </c>
      <c r="H30" s="8">
        <v>-12</v>
      </c>
      <c r="I30" s="8">
        <v>1</v>
      </c>
      <c r="J30" s="8" t="b">
        <v>1</v>
      </c>
      <c r="K30" s="8"/>
      <c r="L30" s="8">
        <v>21</v>
      </c>
      <c r="M30" s="8"/>
      <c r="N30" s="19">
        <v>21</v>
      </c>
      <c r="O30" s="8" t="s">
        <v>452</v>
      </c>
      <c r="P30" s="17">
        <v>34</v>
      </c>
      <c r="Q30" s="17">
        <v>405</v>
      </c>
      <c r="R30" s="17">
        <v>45</v>
      </c>
      <c r="S30" s="26">
        <v>0.75555555555555554</v>
      </c>
      <c r="T30" s="12" t="s">
        <v>450</v>
      </c>
      <c r="U30" s="12" t="s">
        <v>451</v>
      </c>
      <c r="V30" s="12" t="s">
        <v>453</v>
      </c>
      <c r="W30" s="85">
        <v>1418533890</v>
      </c>
      <c r="X30" s="11" t="s">
        <v>338</v>
      </c>
      <c r="Y30" s="87" t="b">
        <v>1</v>
      </c>
      <c r="Z30" s="87" t="b">
        <v>1</v>
      </c>
      <c r="AA30" s="11" t="s">
        <v>338</v>
      </c>
      <c r="AB30" s="11" t="s">
        <v>348</v>
      </c>
      <c r="AC30" s="11" t="s">
        <v>341</v>
      </c>
      <c r="AD30" s="11" t="s">
        <v>339</v>
      </c>
      <c r="AE30" s="11" t="s">
        <v>347</v>
      </c>
      <c r="AF30" s="11" t="s">
        <v>350</v>
      </c>
      <c r="AG30" s="11" t="s">
        <v>352</v>
      </c>
      <c r="AH30" s="11" t="s">
        <v>343</v>
      </c>
      <c r="AI30" s="18" t="s">
        <v>340</v>
      </c>
    </row>
    <row r="31" spans="1:35" s="9" customFormat="1" x14ac:dyDescent="0.35">
      <c r="A31" s="8">
        <v>21</v>
      </c>
      <c r="B31" s="8" t="b">
        <v>1</v>
      </c>
      <c r="C31" s="8" t="b">
        <v>0</v>
      </c>
      <c r="D31" s="8" t="b">
        <v>1</v>
      </c>
      <c r="E31" s="8" t="b">
        <v>0</v>
      </c>
      <c r="F31" s="8" t="b">
        <v>1</v>
      </c>
      <c r="G31" s="8">
        <v>62</v>
      </c>
      <c r="H31" s="8">
        <v>-40</v>
      </c>
      <c r="I31" s="8">
        <v>1</v>
      </c>
      <c r="J31" s="8" t="b">
        <v>0</v>
      </c>
      <c r="K31" s="8"/>
      <c r="L31" s="8">
        <v>22</v>
      </c>
      <c r="M31" s="8"/>
      <c r="N31" s="19">
        <v>22</v>
      </c>
      <c r="O31" s="8" t="s">
        <v>392</v>
      </c>
      <c r="P31" s="17">
        <v>33</v>
      </c>
      <c r="Q31" s="17">
        <v>28</v>
      </c>
      <c r="R31" s="17">
        <v>45</v>
      </c>
      <c r="S31" s="26">
        <v>0.73333333333333328</v>
      </c>
      <c r="T31" s="12" t="s">
        <v>455</v>
      </c>
      <c r="U31" s="12" t="s">
        <v>460</v>
      </c>
      <c r="V31" s="12" t="s">
        <v>450</v>
      </c>
      <c r="W31" s="85">
        <v>1559676753</v>
      </c>
      <c r="X31" s="11" t="s">
        <v>349</v>
      </c>
      <c r="Y31" s="87" t="b">
        <v>0</v>
      </c>
      <c r="Z31" s="87" t="b">
        <v>0</v>
      </c>
      <c r="AA31" s="11" t="s">
        <v>338</v>
      </c>
      <c r="AB31" s="11" t="s">
        <v>348</v>
      </c>
      <c r="AC31" s="11" t="s">
        <v>341</v>
      </c>
      <c r="AD31" s="11" t="s">
        <v>339</v>
      </c>
      <c r="AE31" s="11" t="s">
        <v>347</v>
      </c>
      <c r="AF31" s="11" t="s">
        <v>350</v>
      </c>
      <c r="AG31" s="11" t="s">
        <v>352</v>
      </c>
      <c r="AH31" s="11" t="s">
        <v>343</v>
      </c>
      <c r="AI31" s="18" t="s">
        <v>340</v>
      </c>
    </row>
    <row r="32" spans="1:35" x14ac:dyDescent="0.35">
      <c r="A32" s="8">
        <v>106</v>
      </c>
      <c r="B32" s="8" t="b">
        <v>1</v>
      </c>
      <c r="C32" s="8" t="b">
        <v>0</v>
      </c>
      <c r="D32" s="8" t="b">
        <v>1</v>
      </c>
      <c r="E32" s="8" t="b">
        <v>1</v>
      </c>
      <c r="F32" s="8" t="b">
        <v>0</v>
      </c>
      <c r="G32" s="8">
        <v>33</v>
      </c>
      <c r="H32" s="8">
        <v>-10</v>
      </c>
      <c r="I32" s="8">
        <v>1</v>
      </c>
      <c r="J32" s="8" t="b">
        <v>1</v>
      </c>
      <c r="K32" s="8"/>
      <c r="L32" s="8">
        <v>23</v>
      </c>
      <c r="M32" s="8"/>
      <c r="N32" s="19">
        <v>23</v>
      </c>
      <c r="O32" s="8" t="s">
        <v>482</v>
      </c>
      <c r="P32" s="17">
        <v>33</v>
      </c>
      <c r="Q32" s="17">
        <v>33</v>
      </c>
      <c r="R32" s="17">
        <v>45</v>
      </c>
      <c r="S32" s="26">
        <v>0.73333333333333328</v>
      </c>
      <c r="T32" s="12" t="s">
        <v>450</v>
      </c>
      <c r="U32" s="12" t="s">
        <v>451</v>
      </c>
      <c r="V32" s="12" t="s">
        <v>450</v>
      </c>
      <c r="W32" s="85">
        <v>1780466865</v>
      </c>
      <c r="X32" s="11" t="s">
        <v>340</v>
      </c>
      <c r="Y32" s="87" t="b">
        <v>1</v>
      </c>
      <c r="Z32" s="87" t="b">
        <v>1</v>
      </c>
      <c r="AA32" s="11" t="s">
        <v>338</v>
      </c>
      <c r="AB32" s="11" t="s">
        <v>348</v>
      </c>
      <c r="AC32" s="11" t="s">
        <v>341</v>
      </c>
      <c r="AD32" s="11" t="s">
        <v>339</v>
      </c>
      <c r="AE32" s="11" t="s">
        <v>342</v>
      </c>
      <c r="AF32" s="11" t="s">
        <v>336</v>
      </c>
      <c r="AG32" s="11" t="s">
        <v>352</v>
      </c>
      <c r="AH32" s="11" t="s">
        <v>346</v>
      </c>
      <c r="AI32" s="18" t="s">
        <v>340</v>
      </c>
    </row>
    <row r="33" spans="1:35" x14ac:dyDescent="0.35">
      <c r="A33" s="8">
        <v>146</v>
      </c>
      <c r="B33" s="8" t="b">
        <v>1</v>
      </c>
      <c r="C33" s="8" t="b">
        <v>0</v>
      </c>
      <c r="D33" s="8" t="b">
        <v>1</v>
      </c>
      <c r="E33" s="8" t="b">
        <v>0</v>
      </c>
      <c r="F33" s="8" t="b">
        <v>0</v>
      </c>
      <c r="G33" s="8">
        <v>125</v>
      </c>
      <c r="H33" s="8">
        <v>-101</v>
      </c>
      <c r="I33" s="8">
        <v>1</v>
      </c>
      <c r="J33" s="8" t="b">
        <v>0</v>
      </c>
      <c r="K33" s="8"/>
      <c r="L33" s="8">
        <v>24</v>
      </c>
      <c r="M33" s="8"/>
      <c r="N33" s="19">
        <v>24</v>
      </c>
      <c r="O33" s="8" t="s">
        <v>555</v>
      </c>
      <c r="P33" s="17">
        <v>33</v>
      </c>
      <c r="Q33" s="17">
        <v>41</v>
      </c>
      <c r="R33" s="17">
        <v>45</v>
      </c>
      <c r="S33" s="26">
        <v>0.73333333333333328</v>
      </c>
      <c r="T33" s="12" t="s">
        <v>455</v>
      </c>
      <c r="U33" s="12" t="s">
        <v>460</v>
      </c>
      <c r="V33" s="12" t="s">
        <v>456</v>
      </c>
      <c r="W33" s="85">
        <v>597038967</v>
      </c>
      <c r="X33" s="11" t="s">
        <v>342</v>
      </c>
      <c r="Y33" s="87" t="b">
        <v>0</v>
      </c>
      <c r="Z33" s="87" t="b">
        <v>0</v>
      </c>
      <c r="AA33" s="11" t="s">
        <v>338</v>
      </c>
      <c r="AB33" s="11" t="s">
        <v>348</v>
      </c>
      <c r="AC33" s="11" t="s">
        <v>349</v>
      </c>
      <c r="AD33" s="11" t="s">
        <v>339</v>
      </c>
      <c r="AE33" s="11" t="s">
        <v>347</v>
      </c>
      <c r="AF33" s="11" t="s">
        <v>350</v>
      </c>
      <c r="AG33" s="11" t="s">
        <v>352</v>
      </c>
      <c r="AH33" s="11" t="s">
        <v>343</v>
      </c>
      <c r="AI33" s="18" t="s">
        <v>340</v>
      </c>
    </row>
    <row r="34" spans="1:35" s="9" customFormat="1" x14ac:dyDescent="0.35">
      <c r="A34" s="8">
        <v>112</v>
      </c>
      <c r="B34" s="8" t="b">
        <v>1</v>
      </c>
      <c r="C34" s="8" t="b">
        <v>0</v>
      </c>
      <c r="D34" s="8" t="b">
        <v>1</v>
      </c>
      <c r="E34" s="8" t="b">
        <v>1</v>
      </c>
      <c r="F34" s="8" t="b">
        <v>0</v>
      </c>
      <c r="G34" s="8">
        <v>43</v>
      </c>
      <c r="H34" s="8">
        <v>-18</v>
      </c>
      <c r="I34" s="8">
        <v>1</v>
      </c>
      <c r="J34" s="8" t="b">
        <v>1</v>
      </c>
      <c r="K34" s="8"/>
      <c r="L34" s="8">
        <v>25</v>
      </c>
      <c r="M34" s="8"/>
      <c r="N34" s="19">
        <v>25</v>
      </c>
      <c r="O34" s="8" t="s">
        <v>489</v>
      </c>
      <c r="P34" s="17">
        <v>33</v>
      </c>
      <c r="Q34" s="17">
        <v>42</v>
      </c>
      <c r="R34" s="17">
        <v>45</v>
      </c>
      <c r="S34" s="26">
        <v>0.73333333333333328</v>
      </c>
      <c r="T34" s="12" t="s">
        <v>455</v>
      </c>
      <c r="U34" s="12" t="s">
        <v>451</v>
      </c>
      <c r="V34" s="12" t="s">
        <v>456</v>
      </c>
      <c r="W34" s="85">
        <v>430170561</v>
      </c>
      <c r="X34" s="11" t="s">
        <v>342</v>
      </c>
      <c r="Y34" s="87" t="b">
        <v>1</v>
      </c>
      <c r="Z34" s="87" t="b">
        <v>0</v>
      </c>
      <c r="AA34" s="11" t="s">
        <v>338</v>
      </c>
      <c r="AB34" s="11" t="s">
        <v>348</v>
      </c>
      <c r="AC34" s="11" t="s">
        <v>341</v>
      </c>
      <c r="AD34" s="11" t="s">
        <v>339</v>
      </c>
      <c r="AE34" s="11" t="s">
        <v>342</v>
      </c>
      <c r="AF34" s="11" t="s">
        <v>350</v>
      </c>
      <c r="AG34" s="11" t="s">
        <v>352</v>
      </c>
      <c r="AH34" s="11" t="s">
        <v>346</v>
      </c>
      <c r="AI34" s="18" t="s">
        <v>340</v>
      </c>
    </row>
    <row r="35" spans="1:35" x14ac:dyDescent="0.35">
      <c r="A35" s="8">
        <v>3206</v>
      </c>
      <c r="B35" s="8" t="b">
        <v>1</v>
      </c>
      <c r="C35" s="8" t="b">
        <v>0</v>
      </c>
      <c r="D35" s="8" t="b">
        <v>1</v>
      </c>
      <c r="E35" s="8" t="b">
        <v>1</v>
      </c>
      <c r="F35" s="8" t="b">
        <v>0</v>
      </c>
      <c r="G35" s="8">
        <v>16</v>
      </c>
      <c r="H35" s="8">
        <v>10</v>
      </c>
      <c r="I35" s="8">
        <v>1</v>
      </c>
      <c r="J35" s="8" t="b">
        <v>0</v>
      </c>
      <c r="K35" s="8"/>
      <c r="L35" s="8">
        <v>26</v>
      </c>
      <c r="M35" s="8"/>
      <c r="N35" s="19">
        <v>26</v>
      </c>
      <c r="O35" s="8" t="s">
        <v>396</v>
      </c>
      <c r="P35" s="17">
        <v>33</v>
      </c>
      <c r="Q35" s="17">
        <v>44</v>
      </c>
      <c r="R35" s="17">
        <v>45</v>
      </c>
      <c r="S35" s="26">
        <v>0.73333333333333328</v>
      </c>
      <c r="T35" s="12" t="s">
        <v>455</v>
      </c>
      <c r="U35" s="12" t="s">
        <v>451</v>
      </c>
      <c r="V35" s="12" t="s">
        <v>456</v>
      </c>
      <c r="W35" s="85">
        <v>200438081</v>
      </c>
      <c r="X35" s="11" t="s">
        <v>338</v>
      </c>
      <c r="Y35" s="87" t="b">
        <v>1</v>
      </c>
      <c r="Z35" s="87" t="b">
        <v>1</v>
      </c>
      <c r="AA35" s="11" t="s">
        <v>338</v>
      </c>
      <c r="AB35" s="11" t="s">
        <v>348</v>
      </c>
      <c r="AC35" s="11" t="s">
        <v>341</v>
      </c>
      <c r="AD35" s="11" t="s">
        <v>339</v>
      </c>
      <c r="AE35" s="11" t="s">
        <v>347</v>
      </c>
      <c r="AF35" s="11" t="s">
        <v>350</v>
      </c>
      <c r="AG35" s="11" t="s">
        <v>352</v>
      </c>
      <c r="AH35" s="11" t="s">
        <v>346</v>
      </c>
      <c r="AI35" s="18" t="s">
        <v>340</v>
      </c>
    </row>
    <row r="36" spans="1:35" x14ac:dyDescent="0.35">
      <c r="A36" s="8">
        <v>29</v>
      </c>
      <c r="B36" s="8" t="b">
        <v>1</v>
      </c>
      <c r="C36" s="8" t="b">
        <v>0</v>
      </c>
      <c r="D36" s="8" t="b">
        <v>1</v>
      </c>
      <c r="E36" s="8" t="b">
        <v>1</v>
      </c>
      <c r="F36" s="8" t="b">
        <v>0</v>
      </c>
      <c r="G36" s="8">
        <v>16</v>
      </c>
      <c r="H36" s="8">
        <v>11</v>
      </c>
      <c r="I36" s="8">
        <v>1</v>
      </c>
      <c r="J36" s="8" t="b">
        <v>1</v>
      </c>
      <c r="K36" s="8"/>
      <c r="L36" s="8">
        <v>27</v>
      </c>
      <c r="M36" s="8"/>
      <c r="N36" s="19">
        <v>27</v>
      </c>
      <c r="O36" s="8" t="s">
        <v>475</v>
      </c>
      <c r="P36" s="17">
        <v>33</v>
      </c>
      <c r="Q36" s="17">
        <v>46</v>
      </c>
      <c r="R36" s="17">
        <v>45</v>
      </c>
      <c r="S36" s="26">
        <v>0.73333333333333328</v>
      </c>
      <c r="T36" s="12" t="s">
        <v>455</v>
      </c>
      <c r="U36" s="12" t="s">
        <v>451</v>
      </c>
      <c r="V36" s="12" t="s">
        <v>450</v>
      </c>
      <c r="W36" s="85">
        <v>295978664</v>
      </c>
      <c r="X36" s="11" t="s">
        <v>345</v>
      </c>
      <c r="Y36" s="87" t="b">
        <v>1</v>
      </c>
      <c r="Z36" s="87" t="b">
        <v>0</v>
      </c>
      <c r="AA36" s="11" t="s">
        <v>338</v>
      </c>
      <c r="AB36" s="11" t="s">
        <v>345</v>
      </c>
      <c r="AC36" s="11" t="s">
        <v>341</v>
      </c>
      <c r="AD36" s="11" t="s">
        <v>339</v>
      </c>
      <c r="AE36" s="11" t="s">
        <v>347</v>
      </c>
      <c r="AF36" s="11" t="s">
        <v>350</v>
      </c>
      <c r="AG36" s="11" t="s">
        <v>352</v>
      </c>
      <c r="AH36" s="11" t="s">
        <v>343</v>
      </c>
      <c r="AI36" s="18" t="s">
        <v>340</v>
      </c>
    </row>
    <row r="37" spans="1:35" x14ac:dyDescent="0.35">
      <c r="A37" s="8">
        <v>156</v>
      </c>
      <c r="B37" s="8" t="b">
        <v>1</v>
      </c>
      <c r="C37" s="8" t="b">
        <v>0</v>
      </c>
      <c r="D37" s="8" t="b">
        <v>1</v>
      </c>
      <c r="E37" s="8" t="b">
        <v>0</v>
      </c>
      <c r="F37" s="8" t="b">
        <v>1</v>
      </c>
      <c r="G37" s="8">
        <v>107</v>
      </c>
      <c r="H37" s="8">
        <v>-79</v>
      </c>
      <c r="I37" s="8">
        <v>1</v>
      </c>
      <c r="J37" s="8" t="b">
        <v>0</v>
      </c>
      <c r="K37" s="8"/>
      <c r="L37" s="8">
        <v>28</v>
      </c>
      <c r="M37" s="8"/>
      <c r="N37" s="19">
        <v>28</v>
      </c>
      <c r="O37" s="8" t="s">
        <v>487</v>
      </c>
      <c r="P37" s="17">
        <v>33</v>
      </c>
      <c r="Q37" s="17">
        <v>47</v>
      </c>
      <c r="R37" s="17">
        <v>45</v>
      </c>
      <c r="S37" s="26">
        <v>0.73333333333333328</v>
      </c>
      <c r="T37" s="12" t="s">
        <v>450</v>
      </c>
      <c r="U37" s="12" t="s">
        <v>460</v>
      </c>
      <c r="V37" s="12" t="s">
        <v>450</v>
      </c>
      <c r="W37" s="85">
        <v>762603786</v>
      </c>
      <c r="X37" s="11" t="s">
        <v>343</v>
      </c>
      <c r="Y37" s="87" t="b">
        <v>1</v>
      </c>
      <c r="Z37" s="87" t="b">
        <v>0</v>
      </c>
      <c r="AA37" s="11" t="s">
        <v>338</v>
      </c>
      <c r="AB37" s="11" t="s">
        <v>348</v>
      </c>
      <c r="AC37" s="11" t="s">
        <v>341</v>
      </c>
      <c r="AD37" s="11" t="s">
        <v>339</v>
      </c>
      <c r="AE37" s="11" t="s">
        <v>347</v>
      </c>
      <c r="AF37" s="11" t="s">
        <v>350</v>
      </c>
      <c r="AG37" s="11" t="s">
        <v>352</v>
      </c>
      <c r="AH37" s="11" t="s">
        <v>343</v>
      </c>
      <c r="AI37" s="18" t="s">
        <v>340</v>
      </c>
    </row>
    <row r="38" spans="1:35" x14ac:dyDescent="0.35">
      <c r="A38" s="8">
        <v>215</v>
      </c>
      <c r="B38" s="8" t="b">
        <v>1</v>
      </c>
      <c r="C38" s="8" t="b">
        <v>0</v>
      </c>
      <c r="D38" s="8" t="b">
        <v>1</v>
      </c>
      <c r="E38" s="8" t="b">
        <v>1</v>
      </c>
      <c r="F38" s="8" t="b">
        <v>0</v>
      </c>
      <c r="G38" s="8">
        <v>145</v>
      </c>
      <c r="H38" s="8">
        <v>-116</v>
      </c>
      <c r="I38" s="8">
        <v>1</v>
      </c>
      <c r="J38" s="8" t="b">
        <v>1</v>
      </c>
      <c r="K38" s="8"/>
      <c r="L38" s="8">
        <v>29</v>
      </c>
      <c r="M38" s="8"/>
      <c r="N38" s="19">
        <v>29</v>
      </c>
      <c r="O38" s="8" t="s">
        <v>572</v>
      </c>
      <c r="P38" s="17">
        <v>33</v>
      </c>
      <c r="Q38" s="17">
        <v>53</v>
      </c>
      <c r="R38" s="17">
        <v>45</v>
      </c>
      <c r="S38" s="26">
        <v>0.73333333333333328</v>
      </c>
      <c r="T38" s="12" t="s">
        <v>455</v>
      </c>
      <c r="U38" s="12" t="s">
        <v>451</v>
      </c>
      <c r="V38" s="12" t="s">
        <v>450</v>
      </c>
      <c r="W38" s="85">
        <v>1218723311</v>
      </c>
      <c r="X38" s="11" t="s">
        <v>348</v>
      </c>
      <c r="Y38" s="87" t="b">
        <v>1</v>
      </c>
      <c r="Z38" s="87" t="b">
        <v>1</v>
      </c>
      <c r="AA38" s="11" t="s">
        <v>338</v>
      </c>
      <c r="AB38" s="11" t="s">
        <v>348</v>
      </c>
      <c r="AC38" s="11" t="s">
        <v>341</v>
      </c>
      <c r="AD38" s="11" t="s">
        <v>339</v>
      </c>
      <c r="AE38" s="11" t="s">
        <v>347</v>
      </c>
      <c r="AF38" s="11" t="s">
        <v>350</v>
      </c>
      <c r="AG38" s="11" t="s">
        <v>352</v>
      </c>
      <c r="AH38" s="11" t="s">
        <v>343</v>
      </c>
      <c r="AI38" s="18" t="s">
        <v>340</v>
      </c>
    </row>
    <row r="39" spans="1:35" x14ac:dyDescent="0.35">
      <c r="A39" s="8">
        <v>131</v>
      </c>
      <c r="B39" s="8" t="b">
        <v>1</v>
      </c>
      <c r="C39" s="8" t="b">
        <v>0</v>
      </c>
      <c r="D39" s="8" t="b">
        <v>1</v>
      </c>
      <c r="E39" s="8" t="b">
        <v>1</v>
      </c>
      <c r="F39" s="8" t="b">
        <v>0</v>
      </c>
      <c r="G39" s="8">
        <v>16</v>
      </c>
      <c r="H39" s="8">
        <v>14</v>
      </c>
      <c r="I39" s="8">
        <v>1</v>
      </c>
      <c r="J39" s="8" t="b">
        <v>0</v>
      </c>
      <c r="K39" s="8"/>
      <c r="L39" s="8">
        <v>30</v>
      </c>
      <c r="M39" s="8"/>
      <c r="N39" s="19">
        <v>30</v>
      </c>
      <c r="O39" s="8" t="s">
        <v>394</v>
      </c>
      <c r="P39" s="17">
        <v>33</v>
      </c>
      <c r="Q39" s="17">
        <v>54</v>
      </c>
      <c r="R39" s="17">
        <v>45</v>
      </c>
      <c r="S39" s="26">
        <v>0.73333333333333328</v>
      </c>
      <c r="T39" s="12" t="s">
        <v>455</v>
      </c>
      <c r="U39" s="12" t="s">
        <v>460</v>
      </c>
      <c r="V39" s="12" t="s">
        <v>456</v>
      </c>
      <c r="W39" s="85">
        <v>1280151845</v>
      </c>
      <c r="X39" s="11" t="s">
        <v>340</v>
      </c>
      <c r="Y39" s="87" t="b">
        <v>1</v>
      </c>
      <c r="Z39" s="87" t="b">
        <v>1</v>
      </c>
      <c r="AA39" s="11" t="s">
        <v>338</v>
      </c>
      <c r="AB39" s="11" t="s">
        <v>348</v>
      </c>
      <c r="AC39" s="11" t="s">
        <v>341</v>
      </c>
      <c r="AD39" s="11" t="s">
        <v>339</v>
      </c>
      <c r="AE39" s="11" t="s">
        <v>347</v>
      </c>
      <c r="AF39" s="11" t="s">
        <v>350</v>
      </c>
      <c r="AG39" s="11" t="s">
        <v>352</v>
      </c>
      <c r="AH39" s="11" t="s">
        <v>343</v>
      </c>
      <c r="AI39" s="18" t="s">
        <v>340</v>
      </c>
    </row>
    <row r="40" spans="1:35" s="9" customFormat="1" x14ac:dyDescent="0.35">
      <c r="A40" s="8">
        <v>122</v>
      </c>
      <c r="B40" s="8" t="b">
        <v>1</v>
      </c>
      <c r="C40" s="8" t="b">
        <v>0</v>
      </c>
      <c r="D40" s="8" t="b">
        <v>1</v>
      </c>
      <c r="E40" s="8" t="b">
        <v>1</v>
      </c>
      <c r="F40" s="8" t="b">
        <v>0</v>
      </c>
      <c r="G40" s="8">
        <v>55</v>
      </c>
      <c r="H40" s="8">
        <v>-24</v>
      </c>
      <c r="I40" s="8">
        <v>1</v>
      </c>
      <c r="J40" s="8" t="b">
        <v>1</v>
      </c>
      <c r="K40" s="8"/>
      <c r="L40" s="8">
        <v>31</v>
      </c>
      <c r="M40" s="8"/>
      <c r="N40" s="19">
        <v>31</v>
      </c>
      <c r="O40" s="8" t="s">
        <v>401</v>
      </c>
      <c r="P40" s="17">
        <v>33</v>
      </c>
      <c r="Q40" s="17">
        <v>56</v>
      </c>
      <c r="R40" s="17">
        <v>45</v>
      </c>
      <c r="S40" s="26">
        <v>0.73333333333333328</v>
      </c>
      <c r="T40" s="12" t="s">
        <v>450</v>
      </c>
      <c r="U40" s="12" t="s">
        <v>451</v>
      </c>
      <c r="V40" s="12" t="s">
        <v>450</v>
      </c>
      <c r="W40" s="85">
        <v>851204388</v>
      </c>
      <c r="X40" s="11" t="s">
        <v>349</v>
      </c>
      <c r="Y40" s="87" t="b">
        <v>1</v>
      </c>
      <c r="Z40" s="87" t="b">
        <v>0</v>
      </c>
      <c r="AA40" s="11" t="s">
        <v>338</v>
      </c>
      <c r="AB40" s="11" t="s">
        <v>348</v>
      </c>
      <c r="AC40" s="11" t="s">
        <v>349</v>
      </c>
      <c r="AD40" s="11" t="s">
        <v>339</v>
      </c>
      <c r="AE40" s="11" t="s">
        <v>347</v>
      </c>
      <c r="AF40" s="11" t="s">
        <v>350</v>
      </c>
      <c r="AG40" s="11" t="s">
        <v>352</v>
      </c>
      <c r="AH40" s="11" t="s">
        <v>343</v>
      </c>
      <c r="AI40" s="18" t="s">
        <v>340</v>
      </c>
    </row>
    <row r="41" spans="1:35" x14ac:dyDescent="0.35">
      <c r="A41" s="8">
        <v>299</v>
      </c>
      <c r="B41" s="8" t="b">
        <v>1</v>
      </c>
      <c r="C41" s="8" t="b">
        <v>0</v>
      </c>
      <c r="D41" s="8" t="b">
        <v>1</v>
      </c>
      <c r="E41" s="8" t="b">
        <v>1</v>
      </c>
      <c r="F41" s="8" t="b">
        <v>0</v>
      </c>
      <c r="G41" s="8">
        <v>2</v>
      </c>
      <c r="H41" s="8">
        <v>30</v>
      </c>
      <c r="I41" s="8">
        <v>1</v>
      </c>
      <c r="J41" s="8" t="b">
        <v>0</v>
      </c>
      <c r="K41" s="8"/>
      <c r="L41" s="8">
        <v>32</v>
      </c>
      <c r="M41" s="8"/>
      <c r="N41" s="19">
        <v>32</v>
      </c>
      <c r="O41" s="8" t="s">
        <v>457</v>
      </c>
      <c r="P41" s="17">
        <v>33</v>
      </c>
      <c r="Q41" s="17">
        <v>58</v>
      </c>
      <c r="R41" s="17">
        <v>45</v>
      </c>
      <c r="S41" s="26">
        <v>0.73333333333333328</v>
      </c>
      <c r="T41" s="12" t="s">
        <v>455</v>
      </c>
      <c r="U41" s="12" t="s">
        <v>451</v>
      </c>
      <c r="V41" s="12" t="s">
        <v>456</v>
      </c>
      <c r="W41" s="85">
        <v>117850141</v>
      </c>
      <c r="X41" s="11" t="s">
        <v>339</v>
      </c>
      <c r="Y41" s="87" t="b">
        <v>1</v>
      </c>
      <c r="Z41" s="87" t="b">
        <v>1</v>
      </c>
      <c r="AA41" s="11" t="s">
        <v>338</v>
      </c>
      <c r="AB41" s="11" t="s">
        <v>348</v>
      </c>
      <c r="AC41" s="11" t="s">
        <v>341</v>
      </c>
      <c r="AD41" s="11" t="s">
        <v>339</v>
      </c>
      <c r="AE41" s="11" t="s">
        <v>347</v>
      </c>
      <c r="AF41" s="11" t="s">
        <v>350</v>
      </c>
      <c r="AG41" s="11" t="s">
        <v>352</v>
      </c>
      <c r="AH41" s="11" t="s">
        <v>343</v>
      </c>
      <c r="AI41" s="18" t="s">
        <v>340</v>
      </c>
    </row>
    <row r="42" spans="1:35" x14ac:dyDescent="0.35">
      <c r="A42" s="8">
        <v>107</v>
      </c>
      <c r="B42" s="8" t="b">
        <v>1</v>
      </c>
      <c r="C42" s="8" t="b">
        <v>0</v>
      </c>
      <c r="D42" s="8" t="b">
        <v>1</v>
      </c>
      <c r="E42" s="8" t="b">
        <v>0</v>
      </c>
      <c r="F42" s="8" t="b">
        <v>1</v>
      </c>
      <c r="G42" s="8">
        <v>90</v>
      </c>
      <c r="H42" s="8">
        <v>-57</v>
      </c>
      <c r="I42" s="8">
        <v>1</v>
      </c>
      <c r="J42" s="8" t="b">
        <v>1</v>
      </c>
      <c r="K42" s="8"/>
      <c r="L42" s="8">
        <v>33</v>
      </c>
      <c r="M42" s="8"/>
      <c r="N42" s="19">
        <v>33</v>
      </c>
      <c r="O42" s="8" t="s">
        <v>389</v>
      </c>
      <c r="P42" s="17">
        <v>33</v>
      </c>
      <c r="Q42" s="17">
        <v>73</v>
      </c>
      <c r="R42" s="17">
        <v>45</v>
      </c>
      <c r="S42" s="26">
        <v>0.73333333333333328</v>
      </c>
      <c r="T42" s="12" t="s">
        <v>455</v>
      </c>
      <c r="U42" s="12" t="s">
        <v>451</v>
      </c>
      <c r="V42" s="12" t="s">
        <v>450</v>
      </c>
      <c r="W42" s="85">
        <v>106850967</v>
      </c>
      <c r="X42" s="11" t="s">
        <v>345</v>
      </c>
      <c r="Y42" s="87" t="b">
        <v>1</v>
      </c>
      <c r="Z42" s="87" t="b">
        <v>0</v>
      </c>
      <c r="AA42" s="11" t="s">
        <v>338</v>
      </c>
      <c r="AB42" s="11" t="s">
        <v>345</v>
      </c>
      <c r="AC42" s="11" t="s">
        <v>341</v>
      </c>
      <c r="AD42" s="11" t="s">
        <v>339</v>
      </c>
      <c r="AE42" s="11" t="s">
        <v>347</v>
      </c>
      <c r="AF42" s="11" t="s">
        <v>350</v>
      </c>
      <c r="AG42" s="11" t="s">
        <v>352</v>
      </c>
      <c r="AH42" s="11" t="s">
        <v>343</v>
      </c>
      <c r="AI42" s="18" t="s">
        <v>340</v>
      </c>
    </row>
    <row r="43" spans="1:35" x14ac:dyDescent="0.35">
      <c r="A43" s="8">
        <v>1294</v>
      </c>
      <c r="B43" s="8" t="b">
        <v>1</v>
      </c>
      <c r="C43" s="8" t="b">
        <v>0</v>
      </c>
      <c r="D43" s="8" t="b">
        <v>1</v>
      </c>
      <c r="E43" s="8" t="b">
        <v>1</v>
      </c>
      <c r="F43" s="8" t="b">
        <v>0</v>
      </c>
      <c r="G43" s="8">
        <v>33</v>
      </c>
      <c r="H43" s="8">
        <v>1</v>
      </c>
      <c r="I43" s="8">
        <v>1</v>
      </c>
      <c r="J43" s="8" t="b">
        <v>0</v>
      </c>
      <c r="K43" s="8"/>
      <c r="L43" s="8">
        <v>34</v>
      </c>
      <c r="M43" s="8"/>
      <c r="N43" s="19">
        <v>34</v>
      </c>
      <c r="O43" s="8" t="s">
        <v>480</v>
      </c>
      <c r="P43" s="17">
        <v>33</v>
      </c>
      <c r="Q43" s="17">
        <v>90</v>
      </c>
      <c r="R43" s="17">
        <v>45</v>
      </c>
      <c r="S43" s="26">
        <v>0.73333333333333328</v>
      </c>
      <c r="T43" s="12" t="s">
        <v>455</v>
      </c>
      <c r="U43" s="12" t="s">
        <v>451</v>
      </c>
      <c r="V43" s="12" t="s">
        <v>453</v>
      </c>
      <c r="W43" s="85">
        <v>1213009092</v>
      </c>
      <c r="X43" s="11" t="s">
        <v>342</v>
      </c>
      <c r="Y43" s="87" t="b">
        <v>0</v>
      </c>
      <c r="Z43" s="87" t="b">
        <v>0</v>
      </c>
      <c r="AA43" s="11" t="s">
        <v>338</v>
      </c>
      <c r="AB43" s="11" t="s">
        <v>348</v>
      </c>
      <c r="AC43" s="11" t="s">
        <v>341</v>
      </c>
      <c r="AD43" s="11" t="s">
        <v>339</v>
      </c>
      <c r="AE43" s="11" t="s">
        <v>347</v>
      </c>
      <c r="AF43" s="11" t="s">
        <v>350</v>
      </c>
      <c r="AG43" s="11" t="s">
        <v>352</v>
      </c>
      <c r="AH43" s="11" t="s">
        <v>343</v>
      </c>
      <c r="AI43" s="18" t="s">
        <v>340</v>
      </c>
    </row>
    <row r="44" spans="1:35" s="9" customFormat="1" x14ac:dyDescent="0.35">
      <c r="A44" s="8">
        <v>3188</v>
      </c>
      <c r="B44" s="8" t="b">
        <v>1</v>
      </c>
      <c r="C44" s="8" t="b">
        <v>0</v>
      </c>
      <c r="D44" s="8" t="b">
        <v>1</v>
      </c>
      <c r="E44" s="8" t="b">
        <v>1</v>
      </c>
      <c r="F44" s="8" t="b">
        <v>0</v>
      </c>
      <c r="G44" s="8">
        <v>7</v>
      </c>
      <c r="H44" s="8">
        <v>28</v>
      </c>
      <c r="I44" s="8">
        <v>1</v>
      </c>
      <c r="J44" s="8" t="b">
        <v>1</v>
      </c>
      <c r="K44" s="8"/>
      <c r="L44" s="8">
        <v>35</v>
      </c>
      <c r="M44" s="8"/>
      <c r="N44" s="19">
        <v>35</v>
      </c>
      <c r="O44" s="8" t="s">
        <v>462</v>
      </c>
      <c r="P44" s="17">
        <v>33</v>
      </c>
      <c r="Q44" s="17">
        <v>119</v>
      </c>
      <c r="R44" s="17">
        <v>45</v>
      </c>
      <c r="S44" s="26">
        <v>0.73333333333333328</v>
      </c>
      <c r="T44" s="12" t="s">
        <v>450</v>
      </c>
      <c r="U44" s="12" t="s">
        <v>451</v>
      </c>
      <c r="V44" s="12" t="s">
        <v>456</v>
      </c>
      <c r="W44" s="85">
        <v>537740980</v>
      </c>
      <c r="X44" s="11" t="s">
        <v>340</v>
      </c>
      <c r="Y44" s="87" t="b">
        <v>1</v>
      </c>
      <c r="Z44" s="87" t="b">
        <v>1</v>
      </c>
      <c r="AA44" s="11" t="s">
        <v>338</v>
      </c>
      <c r="AB44" s="11" t="s">
        <v>348</v>
      </c>
      <c r="AC44" s="11" t="s">
        <v>341</v>
      </c>
      <c r="AD44" s="11" t="s">
        <v>339</v>
      </c>
      <c r="AE44" s="11" t="s">
        <v>342</v>
      </c>
      <c r="AF44" s="11" t="s">
        <v>350</v>
      </c>
      <c r="AG44" s="11" t="s">
        <v>352</v>
      </c>
      <c r="AH44" s="11" t="s">
        <v>343</v>
      </c>
      <c r="AI44" s="18" t="s">
        <v>340</v>
      </c>
    </row>
    <row r="45" spans="1:35" s="9" customFormat="1" x14ac:dyDescent="0.35">
      <c r="A45" s="8">
        <v>17</v>
      </c>
      <c r="B45" s="8" t="b">
        <v>1</v>
      </c>
      <c r="C45" s="8" t="b">
        <v>0</v>
      </c>
      <c r="D45" s="8" t="b">
        <v>1</v>
      </c>
      <c r="E45" s="8" t="b">
        <v>0</v>
      </c>
      <c r="F45" s="8" t="b">
        <v>1</v>
      </c>
      <c r="G45" s="8">
        <v>80</v>
      </c>
      <c r="H45" s="8">
        <v>-44</v>
      </c>
      <c r="I45" s="8">
        <v>1</v>
      </c>
      <c r="J45" s="8" t="b">
        <v>0</v>
      </c>
      <c r="K45" s="8"/>
      <c r="L45" s="8">
        <v>36</v>
      </c>
      <c r="M45" s="8"/>
      <c r="N45" s="19">
        <v>36</v>
      </c>
      <c r="O45" s="8" t="s">
        <v>466</v>
      </c>
      <c r="P45" s="17">
        <v>33</v>
      </c>
      <c r="Q45" s="17">
        <v>125</v>
      </c>
      <c r="R45" s="17">
        <v>45</v>
      </c>
      <c r="S45" s="26">
        <v>0.73333333333333328</v>
      </c>
      <c r="T45" s="12" t="s">
        <v>455</v>
      </c>
      <c r="U45" s="12" t="s">
        <v>460</v>
      </c>
      <c r="V45" s="12" t="s">
        <v>456</v>
      </c>
      <c r="W45" s="85">
        <v>1936233102</v>
      </c>
      <c r="X45" s="11"/>
      <c r="Y45" s="87" t="b">
        <v>0</v>
      </c>
      <c r="Z45" s="87" t="b">
        <v>0</v>
      </c>
      <c r="AA45" s="11" t="s">
        <v>338</v>
      </c>
      <c r="AB45" s="11" t="s">
        <v>348</v>
      </c>
      <c r="AC45" s="11" t="s">
        <v>341</v>
      </c>
      <c r="AD45" s="11" t="s">
        <v>339</v>
      </c>
      <c r="AE45" s="11" t="s">
        <v>347</v>
      </c>
      <c r="AF45" s="11" t="s">
        <v>350</v>
      </c>
      <c r="AG45" s="11" t="s">
        <v>352</v>
      </c>
      <c r="AH45" s="11" t="s">
        <v>343</v>
      </c>
      <c r="AI45" s="18" t="s">
        <v>340</v>
      </c>
    </row>
    <row r="46" spans="1:35" s="9" customFormat="1" x14ac:dyDescent="0.35">
      <c r="A46" s="8">
        <v>53</v>
      </c>
      <c r="B46" s="8" t="b">
        <v>1</v>
      </c>
      <c r="C46" s="8" t="b">
        <v>0</v>
      </c>
      <c r="D46" s="8" t="b">
        <v>1</v>
      </c>
      <c r="E46" s="8" t="b">
        <v>1</v>
      </c>
      <c r="F46" s="8" t="b">
        <v>0</v>
      </c>
      <c r="G46" s="8">
        <v>5</v>
      </c>
      <c r="H46" s="8">
        <v>32</v>
      </c>
      <c r="I46" s="8">
        <v>1</v>
      </c>
      <c r="J46" s="8" t="b">
        <v>1</v>
      </c>
      <c r="K46" s="8"/>
      <c r="L46" s="8">
        <v>37</v>
      </c>
      <c r="M46" s="8"/>
      <c r="N46" s="19">
        <v>37</v>
      </c>
      <c r="O46" s="8" t="s">
        <v>403</v>
      </c>
      <c r="P46" s="17">
        <v>33</v>
      </c>
      <c r="Q46" s="17">
        <v>135</v>
      </c>
      <c r="R46" s="17">
        <v>45</v>
      </c>
      <c r="S46" s="26">
        <v>0.73333333333333328</v>
      </c>
      <c r="T46" s="12" t="s">
        <v>455</v>
      </c>
      <c r="U46" s="12" t="s">
        <v>451</v>
      </c>
      <c r="V46" s="12" t="s">
        <v>450</v>
      </c>
      <c r="W46" s="85">
        <v>1434974310</v>
      </c>
      <c r="X46" s="11" t="s">
        <v>346</v>
      </c>
      <c r="Y46" s="87" t="b">
        <v>0</v>
      </c>
      <c r="Z46" s="87" t="b">
        <v>0</v>
      </c>
      <c r="AA46" s="11" t="s">
        <v>338</v>
      </c>
      <c r="AB46" s="11" t="s">
        <v>348</v>
      </c>
      <c r="AC46" s="11" t="s">
        <v>341</v>
      </c>
      <c r="AD46" s="11" t="s">
        <v>339</v>
      </c>
      <c r="AE46" s="11" t="s">
        <v>347</v>
      </c>
      <c r="AF46" s="11" t="s">
        <v>350</v>
      </c>
      <c r="AG46" s="11" t="s">
        <v>352</v>
      </c>
      <c r="AH46" s="11" t="s">
        <v>343</v>
      </c>
      <c r="AI46" s="18" t="s">
        <v>340</v>
      </c>
    </row>
    <row r="47" spans="1:35" x14ac:dyDescent="0.35">
      <c r="A47" s="8">
        <v>291</v>
      </c>
      <c r="B47" s="8" t="b">
        <v>1</v>
      </c>
      <c r="C47" s="8" t="b">
        <v>0</v>
      </c>
      <c r="D47" s="8" t="b">
        <v>1</v>
      </c>
      <c r="E47" s="8" t="b">
        <v>0</v>
      </c>
      <c r="F47" s="8" t="b">
        <v>0</v>
      </c>
      <c r="G47" s="8">
        <v>72</v>
      </c>
      <c r="H47" s="8">
        <v>-34</v>
      </c>
      <c r="I47" s="8">
        <v>1</v>
      </c>
      <c r="J47" s="8" t="b">
        <v>0</v>
      </c>
      <c r="K47" s="8"/>
      <c r="L47" s="8">
        <v>38</v>
      </c>
      <c r="M47" s="8"/>
      <c r="N47" s="19">
        <v>38</v>
      </c>
      <c r="O47" s="8" t="s">
        <v>517</v>
      </c>
      <c r="P47" s="17">
        <v>33</v>
      </c>
      <c r="Q47" s="17">
        <v>142</v>
      </c>
      <c r="R47" s="17">
        <v>45</v>
      </c>
      <c r="S47" s="26">
        <v>0.73333333333333328</v>
      </c>
      <c r="T47" s="12" t="s">
        <v>450</v>
      </c>
      <c r="U47" s="12" t="s">
        <v>460</v>
      </c>
      <c r="V47" s="12" t="s">
        <v>450</v>
      </c>
      <c r="W47" s="85">
        <v>1451659945</v>
      </c>
      <c r="X47" s="11" t="s">
        <v>339</v>
      </c>
      <c r="Y47" s="87" t="b">
        <v>1</v>
      </c>
      <c r="Z47" s="87" t="b">
        <v>1</v>
      </c>
      <c r="AA47" s="11" t="s">
        <v>338</v>
      </c>
      <c r="AB47" s="11" t="s">
        <v>345</v>
      </c>
      <c r="AC47" s="11" t="s">
        <v>341</v>
      </c>
      <c r="AD47" s="11" t="s">
        <v>339</v>
      </c>
      <c r="AE47" s="11" t="s">
        <v>342</v>
      </c>
      <c r="AF47" s="11" t="s">
        <v>350</v>
      </c>
      <c r="AG47" s="11" t="s">
        <v>352</v>
      </c>
      <c r="AH47" s="11" t="s">
        <v>343</v>
      </c>
      <c r="AI47" s="18" t="s">
        <v>340</v>
      </c>
    </row>
    <row r="48" spans="1:35" x14ac:dyDescent="0.35">
      <c r="A48" s="8">
        <v>24</v>
      </c>
      <c r="B48" s="8" t="b">
        <v>1</v>
      </c>
      <c r="C48" s="8" t="b">
        <v>0</v>
      </c>
      <c r="D48" s="8" t="b">
        <v>1</v>
      </c>
      <c r="E48" s="8" t="b">
        <v>1</v>
      </c>
      <c r="F48" s="8" t="b">
        <v>0</v>
      </c>
      <c r="G48" s="8">
        <v>100</v>
      </c>
      <c r="H48" s="8">
        <v>-61</v>
      </c>
      <c r="I48" s="8">
        <v>1</v>
      </c>
      <c r="J48" s="8" t="b">
        <v>1</v>
      </c>
      <c r="K48" s="8"/>
      <c r="L48" s="8">
        <v>39</v>
      </c>
      <c r="M48" s="8"/>
      <c r="N48" s="19">
        <v>39</v>
      </c>
      <c r="O48" s="8" t="s">
        <v>390</v>
      </c>
      <c r="P48" s="17">
        <v>33</v>
      </c>
      <c r="Q48" s="17">
        <v>153</v>
      </c>
      <c r="R48" s="17">
        <v>45</v>
      </c>
      <c r="S48" s="26">
        <v>0.73333333333333328</v>
      </c>
      <c r="T48" s="12" t="s">
        <v>455</v>
      </c>
      <c r="U48" s="12" t="s">
        <v>451</v>
      </c>
      <c r="V48" s="12" t="s">
        <v>450</v>
      </c>
      <c r="W48" s="85">
        <v>1285433835</v>
      </c>
      <c r="X48" s="11"/>
      <c r="Y48" s="87" t="b">
        <v>0</v>
      </c>
      <c r="Z48" s="87" t="b">
        <v>0</v>
      </c>
      <c r="AA48" s="11" t="s">
        <v>338</v>
      </c>
      <c r="AB48" s="11" t="s">
        <v>348</v>
      </c>
      <c r="AC48" s="11" t="s">
        <v>341</v>
      </c>
      <c r="AD48" s="11" t="s">
        <v>339</v>
      </c>
      <c r="AE48" s="11" t="s">
        <v>347</v>
      </c>
      <c r="AF48" s="11" t="s">
        <v>350</v>
      </c>
      <c r="AG48" s="11" t="s">
        <v>352</v>
      </c>
      <c r="AH48" s="11" t="s">
        <v>343</v>
      </c>
      <c r="AI48" s="18" t="s">
        <v>340</v>
      </c>
    </row>
    <row r="49" spans="1:35" x14ac:dyDescent="0.35">
      <c r="A49" s="8">
        <v>228</v>
      </c>
      <c r="B49" s="8" t="b">
        <v>1</v>
      </c>
      <c r="C49" s="8" t="b">
        <v>0</v>
      </c>
      <c r="D49" s="8" t="b">
        <v>1</v>
      </c>
      <c r="E49" s="8" t="b">
        <v>1</v>
      </c>
      <c r="F49" s="8" t="b">
        <v>0</v>
      </c>
      <c r="G49" s="8">
        <v>23</v>
      </c>
      <c r="H49" s="8">
        <v>17</v>
      </c>
      <c r="I49" s="8">
        <v>1</v>
      </c>
      <c r="J49" s="8" t="b">
        <v>0</v>
      </c>
      <c r="K49" s="8"/>
      <c r="L49" s="8">
        <v>40</v>
      </c>
      <c r="M49" s="8"/>
      <c r="N49" s="19">
        <v>40</v>
      </c>
      <c r="O49" s="8" t="s">
        <v>469</v>
      </c>
      <c r="P49" s="17">
        <v>33</v>
      </c>
      <c r="Q49" s="17">
        <v>155</v>
      </c>
      <c r="R49" s="17">
        <v>45</v>
      </c>
      <c r="S49" s="26">
        <v>0.73333333333333328</v>
      </c>
      <c r="T49" s="12"/>
      <c r="U49" s="12"/>
      <c r="V49" s="12"/>
      <c r="W49" s="85">
        <v>2057317076</v>
      </c>
      <c r="X49" s="11"/>
      <c r="Y49" s="87" t="b">
        <v>0</v>
      </c>
      <c r="Z49" s="87" t="b">
        <v>0</v>
      </c>
      <c r="AA49" s="11" t="s">
        <v>338</v>
      </c>
      <c r="AB49" s="11" t="s">
        <v>348</v>
      </c>
      <c r="AC49" s="11" t="s">
        <v>341</v>
      </c>
      <c r="AD49" s="11" t="s">
        <v>339</v>
      </c>
      <c r="AE49" s="11" t="s">
        <v>347</v>
      </c>
      <c r="AF49" s="11" t="s">
        <v>350</v>
      </c>
      <c r="AG49" s="11" t="s">
        <v>352</v>
      </c>
      <c r="AH49" s="11" t="s">
        <v>343</v>
      </c>
      <c r="AI49" s="18" t="s">
        <v>340</v>
      </c>
    </row>
    <row r="50" spans="1:35" x14ac:dyDescent="0.35">
      <c r="A50" s="8">
        <v>242</v>
      </c>
      <c r="B50" s="8" t="b">
        <v>1</v>
      </c>
      <c r="C50" s="8" t="b">
        <v>0</v>
      </c>
      <c r="D50" s="8" t="b">
        <v>1</v>
      </c>
      <c r="E50" s="8" t="b">
        <v>1</v>
      </c>
      <c r="F50" s="8" t="b">
        <v>0</v>
      </c>
      <c r="G50" s="8">
        <v>5</v>
      </c>
      <c r="H50" s="8">
        <v>36</v>
      </c>
      <c r="I50" s="8">
        <v>1</v>
      </c>
      <c r="J50" s="8" t="b">
        <v>1</v>
      </c>
      <c r="K50" s="8"/>
      <c r="L50" s="8">
        <v>41</v>
      </c>
      <c r="M50" s="8"/>
      <c r="N50" s="19">
        <v>41</v>
      </c>
      <c r="O50" s="8" t="s">
        <v>459</v>
      </c>
      <c r="P50" s="17">
        <v>33</v>
      </c>
      <c r="Q50" s="17">
        <v>160</v>
      </c>
      <c r="R50" s="17">
        <v>45</v>
      </c>
      <c r="S50" s="26">
        <v>0.73333333333333328</v>
      </c>
      <c r="T50" s="12" t="s">
        <v>450</v>
      </c>
      <c r="U50" s="12" t="s">
        <v>460</v>
      </c>
      <c r="V50" s="12" t="s">
        <v>456</v>
      </c>
      <c r="W50" s="85">
        <v>1753017892</v>
      </c>
      <c r="X50" s="11" t="s">
        <v>341</v>
      </c>
      <c r="Y50" s="87" t="b">
        <v>1</v>
      </c>
      <c r="Z50" s="87" t="b">
        <v>1</v>
      </c>
      <c r="AA50" s="11" t="s">
        <v>338</v>
      </c>
      <c r="AB50" s="11" t="s">
        <v>348</v>
      </c>
      <c r="AC50" s="11" t="s">
        <v>341</v>
      </c>
      <c r="AD50" s="11" t="s">
        <v>339</v>
      </c>
      <c r="AE50" s="11" t="s">
        <v>347</v>
      </c>
      <c r="AF50" s="11" t="s">
        <v>350</v>
      </c>
      <c r="AG50" s="11" t="s">
        <v>352</v>
      </c>
      <c r="AH50" s="11" t="s">
        <v>343</v>
      </c>
      <c r="AI50" s="18" t="s">
        <v>340</v>
      </c>
    </row>
    <row r="51" spans="1:35" x14ac:dyDescent="0.35">
      <c r="A51" s="8">
        <v>58</v>
      </c>
      <c r="B51" s="8" t="b">
        <v>1</v>
      </c>
      <c r="C51" s="8" t="b">
        <v>0</v>
      </c>
      <c r="D51" s="8" t="b">
        <v>1</v>
      </c>
      <c r="E51" s="8" t="b">
        <v>1</v>
      </c>
      <c r="F51" s="8" t="b">
        <v>0</v>
      </c>
      <c r="G51" s="8">
        <v>62</v>
      </c>
      <c r="H51" s="8">
        <v>-20</v>
      </c>
      <c r="I51" s="8">
        <v>1</v>
      </c>
      <c r="J51" s="8" t="b">
        <v>0</v>
      </c>
      <c r="K51" s="8"/>
      <c r="L51" s="8">
        <v>42</v>
      </c>
      <c r="M51" s="8"/>
      <c r="N51" s="19">
        <v>42</v>
      </c>
      <c r="O51" s="8" t="s">
        <v>502</v>
      </c>
      <c r="P51" s="17">
        <v>33</v>
      </c>
      <c r="Q51" s="17">
        <v>165</v>
      </c>
      <c r="R51" s="17">
        <v>45</v>
      </c>
      <c r="S51" s="26">
        <v>0.73333333333333328</v>
      </c>
      <c r="T51" s="12" t="s">
        <v>450</v>
      </c>
      <c r="U51" s="12" t="s">
        <v>451</v>
      </c>
      <c r="V51" s="12" t="s">
        <v>450</v>
      </c>
      <c r="W51" s="85">
        <v>1146851161</v>
      </c>
      <c r="X51" s="11" t="s">
        <v>347</v>
      </c>
      <c r="Y51" s="87" t="b">
        <v>1</v>
      </c>
      <c r="Z51" s="87" t="b">
        <v>0</v>
      </c>
      <c r="AA51" s="11" t="s">
        <v>338</v>
      </c>
      <c r="AB51" s="11" t="s">
        <v>348</v>
      </c>
      <c r="AC51" s="11" t="s">
        <v>341</v>
      </c>
      <c r="AD51" s="11" t="s">
        <v>339</v>
      </c>
      <c r="AE51" s="11" t="s">
        <v>347</v>
      </c>
      <c r="AF51" s="11" t="s">
        <v>350</v>
      </c>
      <c r="AG51" s="11" t="s">
        <v>352</v>
      </c>
      <c r="AH51" s="11" t="s">
        <v>343</v>
      </c>
      <c r="AI51" s="18" t="s">
        <v>340</v>
      </c>
    </row>
    <row r="52" spans="1:35" x14ac:dyDescent="0.35">
      <c r="A52" s="8">
        <v>1324</v>
      </c>
      <c r="B52" s="8" t="b">
        <v>1</v>
      </c>
      <c r="C52" s="8" t="b">
        <v>0</v>
      </c>
      <c r="D52" s="8" t="b">
        <v>1</v>
      </c>
      <c r="E52" s="8" t="b">
        <v>1</v>
      </c>
      <c r="F52" s="8" t="b">
        <v>0</v>
      </c>
      <c r="G52" s="8">
        <v>72</v>
      </c>
      <c r="H52" s="8">
        <v>-29</v>
      </c>
      <c r="I52" s="8">
        <v>1</v>
      </c>
      <c r="J52" s="8" t="b">
        <v>1</v>
      </c>
      <c r="K52" s="8"/>
      <c r="L52" s="8">
        <v>43</v>
      </c>
      <c r="M52" s="8"/>
      <c r="N52" s="19">
        <v>43</v>
      </c>
      <c r="O52" s="8" t="s">
        <v>513</v>
      </c>
      <c r="P52" s="17">
        <v>33</v>
      </c>
      <c r="Q52" s="17">
        <v>226</v>
      </c>
      <c r="R52" s="17">
        <v>45</v>
      </c>
      <c r="S52" s="26">
        <v>0.73333333333333328</v>
      </c>
      <c r="T52" s="12" t="s">
        <v>455</v>
      </c>
      <c r="U52" s="12" t="s">
        <v>451</v>
      </c>
      <c r="V52" s="12" t="s">
        <v>456</v>
      </c>
      <c r="W52" s="85">
        <v>831600733</v>
      </c>
      <c r="X52" s="11" t="s">
        <v>350</v>
      </c>
      <c r="Y52" s="87" t="b">
        <v>1</v>
      </c>
      <c r="Z52" s="87" t="b">
        <v>1</v>
      </c>
      <c r="AA52" s="11" t="s">
        <v>338</v>
      </c>
      <c r="AB52" s="11" t="s">
        <v>348</v>
      </c>
      <c r="AC52" s="11" t="s">
        <v>341</v>
      </c>
      <c r="AD52" s="11" t="s">
        <v>339</v>
      </c>
      <c r="AE52" s="11" t="s">
        <v>347</v>
      </c>
      <c r="AF52" s="11" t="s">
        <v>350</v>
      </c>
      <c r="AG52" s="11" t="s">
        <v>352</v>
      </c>
      <c r="AH52" s="11" t="s">
        <v>343</v>
      </c>
      <c r="AI52" s="18" t="s">
        <v>340</v>
      </c>
    </row>
    <row r="53" spans="1:35" x14ac:dyDescent="0.35">
      <c r="A53" s="8">
        <v>1289</v>
      </c>
      <c r="B53" s="8" t="b">
        <v>1</v>
      </c>
      <c r="C53" s="8" t="b">
        <v>0</v>
      </c>
      <c r="D53" s="8" t="b">
        <v>1</v>
      </c>
      <c r="E53" s="8" t="b">
        <v>1</v>
      </c>
      <c r="F53" s="8" t="b">
        <v>0</v>
      </c>
      <c r="G53" s="8">
        <v>62</v>
      </c>
      <c r="H53" s="8">
        <v>-18</v>
      </c>
      <c r="I53" s="8">
        <v>1</v>
      </c>
      <c r="J53" s="8" t="b">
        <v>0</v>
      </c>
      <c r="K53" s="8"/>
      <c r="L53" s="8">
        <v>44</v>
      </c>
      <c r="M53" s="8"/>
      <c r="N53" s="19">
        <v>44</v>
      </c>
      <c r="O53" s="8" t="s">
        <v>507</v>
      </c>
      <c r="P53" s="17">
        <v>33</v>
      </c>
      <c r="Q53" s="17">
        <v>229</v>
      </c>
      <c r="R53" s="17">
        <v>45</v>
      </c>
      <c r="S53" s="26">
        <v>0.73333333333333328</v>
      </c>
      <c r="T53" s="12" t="s">
        <v>455</v>
      </c>
      <c r="U53" s="12" t="s">
        <v>451</v>
      </c>
      <c r="V53" s="12" t="s">
        <v>453</v>
      </c>
      <c r="W53" s="85">
        <v>534848672</v>
      </c>
      <c r="X53" s="11" t="s">
        <v>348</v>
      </c>
      <c r="Y53" s="87" t="b">
        <v>1</v>
      </c>
      <c r="Z53" s="87" t="b">
        <v>1</v>
      </c>
      <c r="AA53" s="11" t="s">
        <v>338</v>
      </c>
      <c r="AB53" s="11" t="s">
        <v>348</v>
      </c>
      <c r="AC53" s="11" t="s">
        <v>341</v>
      </c>
      <c r="AD53" s="11" t="s">
        <v>339</v>
      </c>
      <c r="AE53" s="11" t="s">
        <v>347</v>
      </c>
      <c r="AF53" s="11" t="s">
        <v>350</v>
      </c>
      <c r="AG53" s="11" t="s">
        <v>352</v>
      </c>
      <c r="AH53" s="11" t="s">
        <v>343</v>
      </c>
      <c r="AI53" s="18" t="s">
        <v>340</v>
      </c>
    </row>
    <row r="54" spans="1:35" x14ac:dyDescent="0.35">
      <c r="A54" s="8">
        <v>192</v>
      </c>
      <c r="B54" s="8" t="b">
        <v>1</v>
      </c>
      <c r="C54" s="8" t="b">
        <v>0</v>
      </c>
      <c r="D54" s="8" t="b">
        <v>1</v>
      </c>
      <c r="E54" s="8" t="b">
        <v>1</v>
      </c>
      <c r="F54" s="8" t="b">
        <v>0</v>
      </c>
      <c r="G54" s="8">
        <v>23</v>
      </c>
      <c r="H54" s="8">
        <v>22</v>
      </c>
      <c r="I54" s="8">
        <v>1</v>
      </c>
      <c r="J54" s="8" t="b">
        <v>1</v>
      </c>
      <c r="K54" s="8"/>
      <c r="L54" s="8">
        <v>45</v>
      </c>
      <c r="M54" s="8"/>
      <c r="N54" s="19">
        <v>45</v>
      </c>
      <c r="O54" s="8" t="s">
        <v>477</v>
      </c>
      <c r="P54" s="17">
        <v>33</v>
      </c>
      <c r="Q54" s="17">
        <v>237</v>
      </c>
      <c r="R54" s="17">
        <v>45</v>
      </c>
      <c r="S54" s="26">
        <v>0.73333333333333328</v>
      </c>
      <c r="T54" s="12" t="s">
        <v>450</v>
      </c>
      <c r="U54" s="12" t="s">
        <v>451</v>
      </c>
      <c r="V54" s="12" t="s">
        <v>453</v>
      </c>
      <c r="W54" s="85">
        <v>43627031</v>
      </c>
      <c r="X54" s="11" t="s">
        <v>343</v>
      </c>
      <c r="Y54" s="87" t="b">
        <v>1</v>
      </c>
      <c r="Z54" s="87" t="b">
        <v>0</v>
      </c>
      <c r="AA54" s="11" t="s">
        <v>338</v>
      </c>
      <c r="AB54" s="11" t="s">
        <v>348</v>
      </c>
      <c r="AC54" s="11" t="s">
        <v>341</v>
      </c>
      <c r="AD54" s="11" t="s">
        <v>339</v>
      </c>
      <c r="AE54" s="11" t="s">
        <v>347</v>
      </c>
      <c r="AF54" s="11" t="s">
        <v>350</v>
      </c>
      <c r="AG54" s="11" t="s">
        <v>352</v>
      </c>
      <c r="AH54" s="11" t="s">
        <v>343</v>
      </c>
      <c r="AI54" s="18" t="s">
        <v>340</v>
      </c>
    </row>
    <row r="55" spans="1:35" x14ac:dyDescent="0.35">
      <c r="A55" s="8">
        <v>109</v>
      </c>
      <c r="B55" s="8" t="b">
        <v>1</v>
      </c>
      <c r="C55" s="8" t="b">
        <v>0</v>
      </c>
      <c r="D55" s="8" t="b">
        <v>1</v>
      </c>
      <c r="E55" s="8" t="b">
        <v>1</v>
      </c>
      <c r="F55" s="8" t="b">
        <v>0</v>
      </c>
      <c r="G55" s="8">
        <v>117</v>
      </c>
      <c r="H55" s="8">
        <v>-71</v>
      </c>
      <c r="I55" s="8">
        <v>1</v>
      </c>
      <c r="J55" s="8" t="b">
        <v>0</v>
      </c>
      <c r="K55" s="8"/>
      <c r="L55" s="8">
        <v>46</v>
      </c>
      <c r="M55" s="8"/>
      <c r="N55" s="19">
        <v>46</v>
      </c>
      <c r="O55" s="8" t="s">
        <v>549</v>
      </c>
      <c r="P55" s="17">
        <v>33</v>
      </c>
      <c r="Q55" s="17">
        <v>250</v>
      </c>
      <c r="R55" s="17">
        <v>45</v>
      </c>
      <c r="S55" s="26">
        <v>0.73333333333333328</v>
      </c>
      <c r="T55" s="12" t="s">
        <v>455</v>
      </c>
      <c r="U55" s="12" t="s">
        <v>460</v>
      </c>
      <c r="V55" s="12" t="s">
        <v>450</v>
      </c>
      <c r="W55" s="85">
        <v>75773777</v>
      </c>
      <c r="X55" s="11" t="s">
        <v>341</v>
      </c>
      <c r="Y55" s="87" t="b">
        <v>1</v>
      </c>
      <c r="Z55" s="87" t="b">
        <v>1</v>
      </c>
      <c r="AA55" s="11" t="s">
        <v>338</v>
      </c>
      <c r="AB55" s="11" t="s">
        <v>348</v>
      </c>
      <c r="AC55" s="11" t="s">
        <v>341</v>
      </c>
      <c r="AD55" s="11" t="s">
        <v>339</v>
      </c>
      <c r="AE55" s="11" t="s">
        <v>347</v>
      </c>
      <c r="AF55" s="11" t="s">
        <v>350</v>
      </c>
      <c r="AG55" s="11" t="s">
        <v>352</v>
      </c>
      <c r="AH55" s="11" t="s">
        <v>343</v>
      </c>
      <c r="AI55" s="18" t="s">
        <v>340</v>
      </c>
    </row>
    <row r="56" spans="1:35" x14ac:dyDescent="0.35">
      <c r="A56" s="8">
        <v>295</v>
      </c>
      <c r="B56" s="8" t="b">
        <v>1</v>
      </c>
      <c r="C56" s="8" t="b">
        <v>0</v>
      </c>
      <c r="D56" s="8" t="b">
        <v>1</v>
      </c>
      <c r="E56" s="8" t="b">
        <v>1</v>
      </c>
      <c r="F56" s="8" t="b">
        <v>0</v>
      </c>
      <c r="G56" s="8">
        <v>2</v>
      </c>
      <c r="H56" s="8">
        <v>45</v>
      </c>
      <c r="I56" s="8">
        <v>1</v>
      </c>
      <c r="J56" s="8" t="b">
        <v>1</v>
      </c>
      <c r="K56" s="8"/>
      <c r="L56" s="8">
        <v>47</v>
      </c>
      <c r="M56" s="8"/>
      <c r="N56" s="19">
        <v>47</v>
      </c>
      <c r="O56" s="8" t="s">
        <v>458</v>
      </c>
      <c r="P56" s="17">
        <v>33</v>
      </c>
      <c r="Q56" s="17">
        <v>805</v>
      </c>
      <c r="R56" s="17">
        <v>45</v>
      </c>
      <c r="S56" s="26">
        <v>0.73333333333333328</v>
      </c>
      <c r="T56" s="12" t="s">
        <v>455</v>
      </c>
      <c r="U56" s="12" t="s">
        <v>451</v>
      </c>
      <c r="V56" s="12" t="s">
        <v>456</v>
      </c>
      <c r="W56" s="85">
        <v>1837107945</v>
      </c>
      <c r="X56" s="11" t="s">
        <v>349</v>
      </c>
      <c r="Y56" s="87" t="b">
        <v>0</v>
      </c>
      <c r="Z56" s="87" t="b">
        <v>0</v>
      </c>
      <c r="AA56" s="11" t="s">
        <v>338</v>
      </c>
      <c r="AB56" s="11" t="s">
        <v>348</v>
      </c>
      <c r="AC56" s="11" t="s">
        <v>341</v>
      </c>
      <c r="AD56" s="11" t="s">
        <v>339</v>
      </c>
      <c r="AE56" s="11" t="s">
        <v>342</v>
      </c>
      <c r="AF56" s="11" t="s">
        <v>336</v>
      </c>
      <c r="AG56" s="11" t="s">
        <v>352</v>
      </c>
      <c r="AH56" s="11" t="s">
        <v>343</v>
      </c>
      <c r="AI56" s="18" t="s">
        <v>340</v>
      </c>
    </row>
    <row r="57" spans="1:35" x14ac:dyDescent="0.35">
      <c r="A57" s="8">
        <v>31</v>
      </c>
      <c r="B57" s="8" t="b">
        <v>1</v>
      </c>
      <c r="C57" s="8" t="b">
        <v>0</v>
      </c>
      <c r="D57" s="8" t="b">
        <v>1</v>
      </c>
      <c r="E57" s="8" t="b">
        <v>0</v>
      </c>
      <c r="F57" s="8" t="b">
        <v>0</v>
      </c>
      <c r="G57" s="8">
        <v>107</v>
      </c>
      <c r="H57" s="8">
        <v>-59</v>
      </c>
      <c r="I57" s="8">
        <v>1</v>
      </c>
      <c r="J57" s="8" t="b">
        <v>0</v>
      </c>
      <c r="K57" s="8"/>
      <c r="L57" s="8">
        <v>48</v>
      </c>
      <c r="M57" s="8"/>
      <c r="N57" s="19">
        <v>48</v>
      </c>
      <c r="O57" s="8" t="s">
        <v>550</v>
      </c>
      <c r="P57" s="17">
        <v>33</v>
      </c>
      <c r="Q57" s="17">
        <v>905</v>
      </c>
      <c r="R57" s="17">
        <v>45</v>
      </c>
      <c r="S57" s="26">
        <v>0.73333333333333328</v>
      </c>
      <c r="T57" s="12" t="s">
        <v>455</v>
      </c>
      <c r="U57" s="12" t="s">
        <v>460</v>
      </c>
      <c r="V57" s="12" t="s">
        <v>450</v>
      </c>
      <c r="W57" s="85">
        <v>36571557</v>
      </c>
      <c r="X57" s="11" t="s">
        <v>347</v>
      </c>
      <c r="Y57" s="87" t="b">
        <v>1</v>
      </c>
      <c r="Z57" s="87" t="b">
        <v>0</v>
      </c>
      <c r="AA57" s="11" t="s">
        <v>338</v>
      </c>
      <c r="AB57" s="11" t="s">
        <v>348</v>
      </c>
      <c r="AC57" s="11" t="s">
        <v>341</v>
      </c>
      <c r="AD57" s="11" t="s">
        <v>339</v>
      </c>
      <c r="AE57" s="11" t="s">
        <v>347</v>
      </c>
      <c r="AF57" s="11" t="s">
        <v>336</v>
      </c>
      <c r="AG57" s="11" t="s">
        <v>352</v>
      </c>
      <c r="AH57" s="11" t="s">
        <v>346</v>
      </c>
      <c r="AI57" s="18" t="s">
        <v>340</v>
      </c>
    </row>
    <row r="58" spans="1:35" s="9" customFormat="1" x14ac:dyDescent="0.35">
      <c r="A58" s="8">
        <v>148</v>
      </c>
      <c r="B58" s="8" t="b">
        <v>1</v>
      </c>
      <c r="C58" s="8" t="b">
        <v>0</v>
      </c>
      <c r="D58" s="8" t="b">
        <v>1</v>
      </c>
      <c r="E58" s="8" t="b">
        <v>1</v>
      </c>
      <c r="F58" s="8" t="b">
        <v>0</v>
      </c>
      <c r="G58" s="8">
        <v>7</v>
      </c>
      <c r="H58" s="8">
        <v>42</v>
      </c>
      <c r="I58" s="8">
        <v>1</v>
      </c>
      <c r="J58" s="8" t="b">
        <v>1</v>
      </c>
      <c r="K58" s="8"/>
      <c r="L58" s="8">
        <v>49</v>
      </c>
      <c r="M58" s="8"/>
      <c r="N58" s="19">
        <v>49</v>
      </c>
      <c r="O58" s="8" t="s">
        <v>461</v>
      </c>
      <c r="P58" s="17">
        <v>32</v>
      </c>
      <c r="Q58" s="17">
        <v>19</v>
      </c>
      <c r="R58" s="17">
        <v>45</v>
      </c>
      <c r="S58" s="26">
        <v>0.71111111111111114</v>
      </c>
      <c r="T58" s="12" t="s">
        <v>455</v>
      </c>
      <c r="U58" s="12" t="s">
        <v>451</v>
      </c>
      <c r="V58" s="12" t="s">
        <v>450</v>
      </c>
      <c r="W58" s="85">
        <v>2100191875</v>
      </c>
      <c r="X58" s="11" t="s">
        <v>348</v>
      </c>
      <c r="Y58" s="87" t="b">
        <v>1</v>
      </c>
      <c r="Z58" s="87" t="b">
        <v>1</v>
      </c>
      <c r="AA58" s="11" t="s">
        <v>338</v>
      </c>
      <c r="AB58" s="11" t="s">
        <v>348</v>
      </c>
      <c r="AC58" s="11" t="s">
        <v>341</v>
      </c>
      <c r="AD58" s="11" t="s">
        <v>339</v>
      </c>
      <c r="AE58" s="11" t="s">
        <v>347</v>
      </c>
      <c r="AF58" s="11" t="s">
        <v>350</v>
      </c>
      <c r="AG58" s="11" t="s">
        <v>352</v>
      </c>
      <c r="AH58" s="11" t="s">
        <v>343</v>
      </c>
      <c r="AI58" s="18" t="s">
        <v>340</v>
      </c>
    </row>
    <row r="59" spans="1:35" x14ac:dyDescent="0.35">
      <c r="A59" s="8">
        <v>40</v>
      </c>
      <c r="B59" s="8" t="b">
        <v>1</v>
      </c>
      <c r="C59" s="8" t="b">
        <v>0</v>
      </c>
      <c r="D59" s="8" t="b">
        <v>1</v>
      </c>
      <c r="E59" s="8" t="b">
        <v>1</v>
      </c>
      <c r="F59" s="8" t="b">
        <v>0</v>
      </c>
      <c r="G59" s="8">
        <v>117</v>
      </c>
      <c r="H59" s="8">
        <v>-67</v>
      </c>
      <c r="I59" s="8">
        <v>1</v>
      </c>
      <c r="J59" s="8" t="b">
        <v>0</v>
      </c>
      <c r="K59" s="8"/>
      <c r="L59" s="8">
        <v>50</v>
      </c>
      <c r="M59" s="8"/>
      <c r="N59" s="19">
        <v>50</v>
      </c>
      <c r="O59" s="8" t="s">
        <v>548</v>
      </c>
      <c r="P59" s="17">
        <v>32</v>
      </c>
      <c r="Q59" s="17">
        <v>24</v>
      </c>
      <c r="R59" s="17">
        <v>45</v>
      </c>
      <c r="S59" s="26">
        <v>0.71111111111111114</v>
      </c>
      <c r="T59" s="12" t="s">
        <v>455</v>
      </c>
      <c r="U59" s="12" t="s">
        <v>460</v>
      </c>
      <c r="V59" s="12" t="s">
        <v>450</v>
      </c>
      <c r="W59" s="85">
        <v>131965496</v>
      </c>
      <c r="X59" s="11" t="s">
        <v>349</v>
      </c>
      <c r="Y59" s="87" t="b">
        <v>0</v>
      </c>
      <c r="Z59" s="87" t="b">
        <v>0</v>
      </c>
      <c r="AA59" s="11" t="s">
        <v>338</v>
      </c>
      <c r="AB59" s="11" t="s">
        <v>348</v>
      </c>
      <c r="AC59" s="11" t="s">
        <v>341</v>
      </c>
      <c r="AD59" s="11" t="s">
        <v>339</v>
      </c>
      <c r="AE59" s="11" t="s">
        <v>347</v>
      </c>
      <c r="AF59" s="11" t="s">
        <v>350</v>
      </c>
      <c r="AG59" s="11" t="s">
        <v>352</v>
      </c>
      <c r="AH59" s="11" t="s">
        <v>346</v>
      </c>
      <c r="AI59" s="18" t="s">
        <v>340</v>
      </c>
    </row>
    <row r="60" spans="1:35" s="9" customFormat="1" x14ac:dyDescent="0.35">
      <c r="A60" s="8">
        <v>84</v>
      </c>
      <c r="B60" s="8" t="b">
        <v>1</v>
      </c>
      <c r="C60" s="8" t="b">
        <v>0</v>
      </c>
      <c r="D60" s="8" t="b">
        <v>1</v>
      </c>
      <c r="E60" s="8" t="b">
        <v>1</v>
      </c>
      <c r="F60" s="8" t="b">
        <v>0</v>
      </c>
      <c r="G60" s="8">
        <v>43</v>
      </c>
      <c r="H60" s="8">
        <v>8</v>
      </c>
      <c r="I60" s="8">
        <v>1</v>
      </c>
      <c r="J60" s="8" t="b">
        <v>1</v>
      </c>
      <c r="K60" s="8"/>
      <c r="L60" s="8">
        <v>51</v>
      </c>
      <c r="M60" s="8"/>
      <c r="N60" s="19">
        <v>51</v>
      </c>
      <c r="O60" s="8" t="s">
        <v>485</v>
      </c>
      <c r="P60" s="17">
        <v>32</v>
      </c>
      <c r="Q60" s="17">
        <v>39</v>
      </c>
      <c r="R60" s="17">
        <v>45</v>
      </c>
      <c r="S60" s="26">
        <v>0.71111111111111114</v>
      </c>
      <c r="T60" s="12" t="s">
        <v>455</v>
      </c>
      <c r="U60" s="12" t="s">
        <v>451</v>
      </c>
      <c r="V60" s="12" t="s">
        <v>450</v>
      </c>
      <c r="W60" s="85">
        <v>893489484</v>
      </c>
      <c r="X60" s="11" t="s">
        <v>342</v>
      </c>
      <c r="Y60" s="87" t="b">
        <v>0</v>
      </c>
      <c r="Z60" s="87" t="b">
        <v>0</v>
      </c>
      <c r="AA60" s="11" t="s">
        <v>338</v>
      </c>
      <c r="AB60" s="11" t="s">
        <v>348</v>
      </c>
      <c r="AC60" s="11" t="s">
        <v>341</v>
      </c>
      <c r="AD60" s="11" t="s">
        <v>339</v>
      </c>
      <c r="AE60" s="11" t="s">
        <v>347</v>
      </c>
      <c r="AF60" s="11" t="s">
        <v>350</v>
      </c>
      <c r="AG60" s="11" t="s">
        <v>352</v>
      </c>
      <c r="AH60" s="11" t="s">
        <v>343</v>
      </c>
      <c r="AI60" s="18" t="s">
        <v>340</v>
      </c>
    </row>
    <row r="61" spans="1:35" x14ac:dyDescent="0.35">
      <c r="A61" s="8">
        <v>33</v>
      </c>
      <c r="B61" s="8" t="b">
        <v>1</v>
      </c>
      <c r="C61" s="8" t="b">
        <v>0</v>
      </c>
      <c r="D61" s="8" t="b">
        <v>1</v>
      </c>
      <c r="E61" s="8" t="b">
        <v>0</v>
      </c>
      <c r="F61" s="8" t="b">
        <v>1</v>
      </c>
      <c r="G61" s="8">
        <v>90</v>
      </c>
      <c r="H61" s="8">
        <v>-38</v>
      </c>
      <c r="I61" s="8">
        <v>1</v>
      </c>
      <c r="J61" s="8" t="b">
        <v>0</v>
      </c>
      <c r="K61" s="8"/>
      <c r="L61" s="8">
        <v>52</v>
      </c>
      <c r="M61" s="8"/>
      <c r="N61" s="19">
        <v>52</v>
      </c>
      <c r="O61" s="8" t="s">
        <v>474</v>
      </c>
      <c r="P61" s="17">
        <v>32</v>
      </c>
      <c r="Q61" s="17">
        <v>40</v>
      </c>
      <c r="R61" s="17">
        <v>45</v>
      </c>
      <c r="S61" s="26">
        <v>0.71111111111111114</v>
      </c>
      <c r="T61" s="12" t="s">
        <v>455</v>
      </c>
      <c r="U61" s="12" t="s">
        <v>451</v>
      </c>
      <c r="V61" s="12" t="s">
        <v>450</v>
      </c>
      <c r="W61" s="85">
        <v>311861484</v>
      </c>
      <c r="X61" s="11" t="s">
        <v>347</v>
      </c>
      <c r="Y61" s="87" t="b">
        <v>1</v>
      </c>
      <c r="Z61" s="87" t="b">
        <v>0</v>
      </c>
      <c r="AA61" s="11" t="s">
        <v>338</v>
      </c>
      <c r="AB61" s="11" t="s">
        <v>348</v>
      </c>
      <c r="AC61" s="11" t="s">
        <v>341</v>
      </c>
      <c r="AD61" s="11" t="s">
        <v>339</v>
      </c>
      <c r="AE61" s="11" t="s">
        <v>347</v>
      </c>
      <c r="AF61" s="11" t="s">
        <v>350</v>
      </c>
      <c r="AG61" s="11" t="s">
        <v>352</v>
      </c>
      <c r="AH61" s="11" t="s">
        <v>343</v>
      </c>
      <c r="AI61" s="18" t="s">
        <v>340</v>
      </c>
    </row>
    <row r="62" spans="1:35" x14ac:dyDescent="0.35">
      <c r="A62" s="8">
        <v>3208</v>
      </c>
      <c r="B62" s="8" t="b">
        <v>1</v>
      </c>
      <c r="C62" s="8" t="b">
        <v>0</v>
      </c>
      <c r="D62" s="8" t="b">
        <v>1</v>
      </c>
      <c r="E62" s="8" t="b">
        <v>1</v>
      </c>
      <c r="F62" s="8" t="b">
        <v>0</v>
      </c>
      <c r="G62" s="8">
        <v>90</v>
      </c>
      <c r="H62" s="8">
        <v>-37</v>
      </c>
      <c r="I62" s="8">
        <v>1</v>
      </c>
      <c r="J62" s="8" t="b">
        <v>1</v>
      </c>
      <c r="K62" s="8"/>
      <c r="L62" s="8">
        <v>53</v>
      </c>
      <c r="M62" s="8"/>
      <c r="N62" s="19">
        <v>53</v>
      </c>
      <c r="O62" s="8" t="s">
        <v>388</v>
      </c>
      <c r="P62" s="17">
        <v>32</v>
      </c>
      <c r="Q62" s="17">
        <v>44</v>
      </c>
      <c r="R62" s="17">
        <v>45</v>
      </c>
      <c r="S62" s="26">
        <v>0.71111111111111114</v>
      </c>
      <c r="T62" s="12" t="s">
        <v>455</v>
      </c>
      <c r="U62" s="12" t="s">
        <v>451</v>
      </c>
      <c r="V62" s="12" t="s">
        <v>456</v>
      </c>
      <c r="W62" s="85">
        <v>1351620974</v>
      </c>
      <c r="X62" s="11" t="s">
        <v>343</v>
      </c>
      <c r="Y62" s="87" t="b">
        <v>1</v>
      </c>
      <c r="Z62" s="87" t="b">
        <v>0</v>
      </c>
      <c r="AA62" s="11" t="s">
        <v>338</v>
      </c>
      <c r="AB62" s="11" t="s">
        <v>348</v>
      </c>
      <c r="AC62" s="11" t="s">
        <v>341</v>
      </c>
      <c r="AD62" s="11" t="s">
        <v>339</v>
      </c>
      <c r="AE62" s="11" t="s">
        <v>347</v>
      </c>
      <c r="AF62" s="11" t="s">
        <v>350</v>
      </c>
      <c r="AG62" s="11" t="s">
        <v>352</v>
      </c>
      <c r="AH62" s="11" t="s">
        <v>343</v>
      </c>
      <c r="AI62" s="18" t="s">
        <v>340</v>
      </c>
    </row>
    <row r="63" spans="1:35" x14ac:dyDescent="0.35">
      <c r="A63" s="8">
        <v>147</v>
      </c>
      <c r="B63" s="8" t="b">
        <v>1</v>
      </c>
      <c r="C63" s="8" t="b">
        <v>0</v>
      </c>
      <c r="D63" s="8" t="b">
        <v>1</v>
      </c>
      <c r="E63" s="8" t="b">
        <v>1</v>
      </c>
      <c r="F63" s="8" t="b">
        <v>0</v>
      </c>
      <c r="G63" s="8">
        <v>23</v>
      </c>
      <c r="H63" s="8">
        <v>31</v>
      </c>
      <c r="I63" s="8">
        <v>1</v>
      </c>
      <c r="J63" s="8" t="b">
        <v>0</v>
      </c>
      <c r="K63" s="8"/>
      <c r="L63" s="8">
        <v>54</v>
      </c>
      <c r="M63" s="8"/>
      <c r="N63" s="19">
        <v>54</v>
      </c>
      <c r="O63" s="8" t="s">
        <v>478</v>
      </c>
      <c r="P63" s="17">
        <v>32</v>
      </c>
      <c r="Q63" s="17">
        <v>47</v>
      </c>
      <c r="R63" s="17">
        <v>45</v>
      </c>
      <c r="S63" s="26">
        <v>0.71111111111111114</v>
      </c>
      <c r="T63" s="12" t="s">
        <v>455</v>
      </c>
      <c r="U63" s="12" t="s">
        <v>451</v>
      </c>
      <c r="V63" s="12" t="s">
        <v>456</v>
      </c>
      <c r="W63" s="85">
        <v>1630176390</v>
      </c>
      <c r="X63" s="11" t="s">
        <v>337</v>
      </c>
      <c r="Y63" s="87" t="b">
        <v>0</v>
      </c>
      <c r="Z63" s="87" t="b">
        <v>0</v>
      </c>
      <c r="AA63" s="11" t="s">
        <v>338</v>
      </c>
      <c r="AB63" s="11" t="s">
        <v>345</v>
      </c>
      <c r="AC63" s="11" t="s">
        <v>341</v>
      </c>
      <c r="AD63" s="11" t="s">
        <v>339</v>
      </c>
      <c r="AE63" s="11" t="s">
        <v>347</v>
      </c>
      <c r="AF63" s="11" t="s">
        <v>350</v>
      </c>
      <c r="AG63" s="11" t="s">
        <v>352</v>
      </c>
      <c r="AH63" s="11" t="s">
        <v>343</v>
      </c>
      <c r="AI63" s="18" t="s">
        <v>340</v>
      </c>
    </row>
    <row r="64" spans="1:35" x14ac:dyDescent="0.35">
      <c r="A64" s="8">
        <v>114</v>
      </c>
      <c r="B64" s="8" t="b">
        <v>1</v>
      </c>
      <c r="C64" s="8" t="b">
        <v>0</v>
      </c>
      <c r="D64" s="8" t="b">
        <v>1</v>
      </c>
      <c r="E64" s="8" t="b">
        <v>1</v>
      </c>
      <c r="F64" s="8" t="b">
        <v>0</v>
      </c>
      <c r="G64" s="8">
        <v>80</v>
      </c>
      <c r="H64" s="8">
        <v>-25</v>
      </c>
      <c r="I64" s="8">
        <v>1</v>
      </c>
      <c r="J64" s="8" t="b">
        <v>1</v>
      </c>
      <c r="K64" s="8"/>
      <c r="L64" s="8">
        <v>55</v>
      </c>
      <c r="M64" s="8"/>
      <c r="N64" s="19">
        <v>55</v>
      </c>
      <c r="O64" s="8" t="s">
        <v>518</v>
      </c>
      <c r="P64" s="17">
        <v>32</v>
      </c>
      <c r="Q64" s="17">
        <v>52</v>
      </c>
      <c r="R64" s="17">
        <v>45</v>
      </c>
      <c r="S64" s="26">
        <v>0.71111111111111114</v>
      </c>
      <c r="T64" s="12" t="s">
        <v>455</v>
      </c>
      <c r="U64" s="12" t="s">
        <v>460</v>
      </c>
      <c r="V64" s="12" t="s">
        <v>450</v>
      </c>
      <c r="W64" s="85">
        <v>589176941</v>
      </c>
      <c r="X64" s="11" t="s">
        <v>344</v>
      </c>
      <c r="Y64" s="87" t="b">
        <v>0</v>
      </c>
      <c r="Z64" s="87" t="b">
        <v>0</v>
      </c>
      <c r="AA64" s="11" t="s">
        <v>338</v>
      </c>
      <c r="AB64" s="11" t="s">
        <v>348</v>
      </c>
      <c r="AC64" s="11" t="s">
        <v>341</v>
      </c>
      <c r="AD64" s="11" t="s">
        <v>339</v>
      </c>
      <c r="AE64" s="11" t="s">
        <v>347</v>
      </c>
      <c r="AF64" s="11" t="s">
        <v>350</v>
      </c>
      <c r="AG64" s="11" t="s">
        <v>352</v>
      </c>
      <c r="AH64" s="11" t="s">
        <v>343</v>
      </c>
      <c r="AI64" s="18" t="s">
        <v>340</v>
      </c>
    </row>
    <row r="65" spans="1:35" x14ac:dyDescent="0.35">
      <c r="A65" s="8">
        <v>67</v>
      </c>
      <c r="B65" s="8" t="b">
        <v>1</v>
      </c>
      <c r="C65" s="8" t="b">
        <v>0</v>
      </c>
      <c r="D65" s="8" t="b">
        <v>1</v>
      </c>
      <c r="E65" s="8" t="b">
        <v>1</v>
      </c>
      <c r="F65" s="8" t="b">
        <v>0</v>
      </c>
      <c r="G65" s="8">
        <v>107</v>
      </c>
      <c r="H65" s="8">
        <v>-51</v>
      </c>
      <c r="I65" s="8">
        <v>1</v>
      </c>
      <c r="J65" s="8" t="b">
        <v>0</v>
      </c>
      <c r="K65" s="8"/>
      <c r="L65" s="8">
        <v>56</v>
      </c>
      <c r="M65" s="8"/>
      <c r="N65" s="19">
        <v>56</v>
      </c>
      <c r="O65" s="8" t="s">
        <v>542</v>
      </c>
      <c r="P65" s="17">
        <v>32</v>
      </c>
      <c r="Q65" s="17">
        <v>59</v>
      </c>
      <c r="R65" s="17">
        <v>45</v>
      </c>
      <c r="S65" s="26">
        <v>0.71111111111111114</v>
      </c>
      <c r="T65" s="12" t="s">
        <v>455</v>
      </c>
      <c r="U65" s="12" t="s">
        <v>451</v>
      </c>
      <c r="V65" s="12" t="s">
        <v>450</v>
      </c>
      <c r="W65" s="85">
        <v>1196533539</v>
      </c>
      <c r="X65" s="11" t="s">
        <v>345</v>
      </c>
      <c r="Y65" s="87" t="b">
        <v>0</v>
      </c>
      <c r="Z65" s="87" t="b">
        <v>0</v>
      </c>
      <c r="AA65" s="11" t="s">
        <v>338</v>
      </c>
      <c r="AB65" s="11" t="s">
        <v>348</v>
      </c>
      <c r="AC65" s="11" t="s">
        <v>341</v>
      </c>
      <c r="AD65" s="11" t="s">
        <v>339</v>
      </c>
      <c r="AE65" s="11" t="s">
        <v>342</v>
      </c>
      <c r="AF65" s="11" t="s">
        <v>336</v>
      </c>
      <c r="AG65" s="11" t="s">
        <v>352</v>
      </c>
      <c r="AH65" s="11" t="s">
        <v>343</v>
      </c>
      <c r="AI65" s="18" t="s">
        <v>340</v>
      </c>
    </row>
    <row r="66" spans="1:35" x14ac:dyDescent="0.35">
      <c r="A66" s="8">
        <v>46</v>
      </c>
      <c r="B66" s="8" t="b">
        <v>1</v>
      </c>
      <c r="C66" s="8" t="b">
        <v>0</v>
      </c>
      <c r="D66" s="8" t="b">
        <v>1</v>
      </c>
      <c r="E66" s="8" t="b">
        <v>1</v>
      </c>
      <c r="F66" s="8" t="b">
        <v>0</v>
      </c>
      <c r="G66" s="8">
        <v>10</v>
      </c>
      <c r="H66" s="8">
        <v>47</v>
      </c>
      <c r="I66" s="8">
        <v>1</v>
      </c>
      <c r="J66" s="8" t="b">
        <v>1</v>
      </c>
      <c r="K66" s="8"/>
      <c r="L66" s="8">
        <v>57</v>
      </c>
      <c r="M66" s="8"/>
      <c r="N66" s="19">
        <v>57</v>
      </c>
      <c r="O66" s="8" t="s">
        <v>467</v>
      </c>
      <c r="P66" s="17">
        <v>32</v>
      </c>
      <c r="Q66" s="17">
        <v>60</v>
      </c>
      <c r="R66" s="17">
        <v>45</v>
      </c>
      <c r="S66" s="26">
        <v>0.71111111111111114</v>
      </c>
      <c r="T66" s="12" t="s">
        <v>450</v>
      </c>
      <c r="U66" s="12" t="s">
        <v>460</v>
      </c>
      <c r="V66" s="12" t="s">
        <v>450</v>
      </c>
      <c r="W66" s="85">
        <v>1742232868</v>
      </c>
      <c r="X66" s="11" t="s">
        <v>342</v>
      </c>
      <c r="Y66" s="87" t="b">
        <v>1</v>
      </c>
      <c r="Z66" s="87" t="b">
        <v>0</v>
      </c>
      <c r="AA66" s="11" t="s">
        <v>338</v>
      </c>
      <c r="AB66" s="11" t="s">
        <v>348</v>
      </c>
      <c r="AC66" s="11" t="s">
        <v>341</v>
      </c>
      <c r="AD66" s="11" t="s">
        <v>339</v>
      </c>
      <c r="AE66" s="11" t="s">
        <v>342</v>
      </c>
      <c r="AF66" s="11" t="s">
        <v>336</v>
      </c>
      <c r="AG66" s="11" t="s">
        <v>352</v>
      </c>
      <c r="AH66" s="11" t="s">
        <v>343</v>
      </c>
      <c r="AI66" s="18" t="s">
        <v>340</v>
      </c>
    </row>
    <row r="67" spans="1:35" x14ac:dyDescent="0.35">
      <c r="A67" s="8">
        <v>174</v>
      </c>
      <c r="B67" s="8" t="b">
        <v>1</v>
      </c>
      <c r="C67" s="8" t="b">
        <v>0</v>
      </c>
      <c r="D67" s="8" t="b">
        <v>1</v>
      </c>
      <c r="E67" s="8" t="b">
        <v>1</v>
      </c>
      <c r="F67" s="8" t="b">
        <v>0</v>
      </c>
      <c r="G67" s="8">
        <v>80</v>
      </c>
      <c r="H67" s="8">
        <v>-23</v>
      </c>
      <c r="I67" s="8">
        <v>2</v>
      </c>
      <c r="J67" s="8" t="b">
        <v>1</v>
      </c>
      <c r="K67" s="8"/>
      <c r="L67" s="8">
        <v>58</v>
      </c>
      <c r="M67" s="8"/>
      <c r="N67" s="19">
        <v>57</v>
      </c>
      <c r="O67" s="8" t="s">
        <v>520</v>
      </c>
      <c r="P67" s="17">
        <v>32</v>
      </c>
      <c r="Q67" s="17">
        <v>60</v>
      </c>
      <c r="R67" s="17">
        <v>45</v>
      </c>
      <c r="S67" s="26">
        <v>0.71111111111111114</v>
      </c>
      <c r="T67" s="12" t="s">
        <v>455</v>
      </c>
      <c r="U67" s="12" t="s">
        <v>451</v>
      </c>
      <c r="V67" s="12" t="s">
        <v>456</v>
      </c>
      <c r="W67" s="85">
        <v>1097855986</v>
      </c>
      <c r="X67" s="11" t="s">
        <v>345</v>
      </c>
      <c r="Y67" s="87" t="b">
        <v>0</v>
      </c>
      <c r="Z67" s="87" t="b">
        <v>0</v>
      </c>
      <c r="AA67" s="11" t="s">
        <v>335</v>
      </c>
      <c r="AB67" s="11" t="s">
        <v>348</v>
      </c>
      <c r="AC67" s="11" t="s">
        <v>341</v>
      </c>
      <c r="AD67" s="11" t="s">
        <v>339</v>
      </c>
      <c r="AE67" s="11" t="s">
        <v>342</v>
      </c>
      <c r="AF67" s="11" t="s">
        <v>350</v>
      </c>
      <c r="AG67" s="11" t="s">
        <v>352</v>
      </c>
      <c r="AH67" s="11" t="s">
        <v>346</v>
      </c>
      <c r="AI67" s="18" t="s">
        <v>340</v>
      </c>
    </row>
    <row r="68" spans="1:35" s="9" customFormat="1" x14ac:dyDescent="0.35">
      <c r="A68" s="8">
        <v>205</v>
      </c>
      <c r="B68" s="8" t="b">
        <v>1</v>
      </c>
      <c r="C68" s="8" t="b">
        <v>0</v>
      </c>
      <c r="D68" s="8" t="b">
        <v>1</v>
      </c>
      <c r="E68" s="8" t="b">
        <v>1</v>
      </c>
      <c r="F68" s="8" t="b">
        <v>0</v>
      </c>
      <c r="G68" s="8">
        <v>107</v>
      </c>
      <c r="H68" s="8">
        <v>-48</v>
      </c>
      <c r="I68" s="8">
        <v>1</v>
      </c>
      <c r="J68" s="8" t="b">
        <v>0</v>
      </c>
      <c r="K68" s="8"/>
      <c r="L68" s="8">
        <v>59</v>
      </c>
      <c r="M68" s="8"/>
      <c r="N68" s="19">
        <v>59</v>
      </c>
      <c r="O68" s="8" t="s">
        <v>536</v>
      </c>
      <c r="P68" s="17">
        <v>32</v>
      </c>
      <c r="Q68" s="17">
        <v>63</v>
      </c>
      <c r="R68" s="17">
        <v>45</v>
      </c>
      <c r="S68" s="26">
        <v>0.71111111111111114</v>
      </c>
      <c r="T68" s="12" t="s">
        <v>455</v>
      </c>
      <c r="U68" s="12" t="s">
        <v>451</v>
      </c>
      <c r="V68" s="12" t="s">
        <v>450</v>
      </c>
      <c r="W68" s="85">
        <v>1313534838</v>
      </c>
      <c r="X68" s="11" t="s">
        <v>342</v>
      </c>
      <c r="Y68" s="87" t="b">
        <v>1</v>
      </c>
      <c r="Z68" s="87" t="b">
        <v>0</v>
      </c>
      <c r="AA68" s="11" t="s">
        <v>338</v>
      </c>
      <c r="AB68" s="11" t="s">
        <v>348</v>
      </c>
      <c r="AC68" s="11" t="s">
        <v>341</v>
      </c>
      <c r="AD68" s="11" t="s">
        <v>339</v>
      </c>
      <c r="AE68" s="11" t="s">
        <v>342</v>
      </c>
      <c r="AF68" s="11" t="s">
        <v>350</v>
      </c>
      <c r="AG68" s="11" t="s">
        <v>352</v>
      </c>
      <c r="AH68" s="11" t="s">
        <v>346</v>
      </c>
      <c r="AI68" s="18" t="s">
        <v>340</v>
      </c>
    </row>
    <row r="69" spans="1:35" x14ac:dyDescent="0.35">
      <c r="A69" s="8">
        <v>3210</v>
      </c>
      <c r="B69" s="8" t="b">
        <v>1</v>
      </c>
      <c r="C69" s="8" t="b">
        <v>0</v>
      </c>
      <c r="D69" s="8" t="b">
        <v>1</v>
      </c>
      <c r="E69" s="8" t="b">
        <v>1</v>
      </c>
      <c r="F69" s="8" t="b">
        <v>0</v>
      </c>
      <c r="G69" s="8">
        <v>33</v>
      </c>
      <c r="H69" s="8">
        <v>27</v>
      </c>
      <c r="I69" s="8">
        <v>1</v>
      </c>
      <c r="J69" s="8" t="b">
        <v>1</v>
      </c>
      <c r="K69" s="8"/>
      <c r="L69" s="8">
        <v>60</v>
      </c>
      <c r="M69" s="8"/>
      <c r="N69" s="19">
        <v>60</v>
      </c>
      <c r="O69" s="8" t="s">
        <v>481</v>
      </c>
      <c r="P69" s="17">
        <v>32</v>
      </c>
      <c r="Q69" s="17">
        <v>67</v>
      </c>
      <c r="R69" s="17">
        <v>45</v>
      </c>
      <c r="S69" s="26">
        <v>0.71111111111111114</v>
      </c>
      <c r="T69" s="12" t="s">
        <v>455</v>
      </c>
      <c r="U69" s="12" t="s">
        <v>451</v>
      </c>
      <c r="V69" s="12" t="s">
        <v>453</v>
      </c>
      <c r="W69" s="85">
        <v>747286719</v>
      </c>
      <c r="X69" s="11" t="s">
        <v>349</v>
      </c>
      <c r="Y69" s="87" t="b">
        <v>0</v>
      </c>
      <c r="Z69" s="87" t="b">
        <v>0</v>
      </c>
      <c r="AA69" s="11" t="s">
        <v>338</v>
      </c>
      <c r="AB69" s="11" t="s">
        <v>348</v>
      </c>
      <c r="AC69" s="11" t="s">
        <v>341</v>
      </c>
      <c r="AD69" s="11" t="s">
        <v>339</v>
      </c>
      <c r="AE69" s="11" t="s">
        <v>347</v>
      </c>
      <c r="AF69" s="11" t="s">
        <v>350</v>
      </c>
      <c r="AG69" s="11" t="s">
        <v>352</v>
      </c>
      <c r="AH69" s="11" t="s">
        <v>343</v>
      </c>
      <c r="AI69" s="18" t="s">
        <v>340</v>
      </c>
    </row>
    <row r="70" spans="1:35" x14ac:dyDescent="0.35">
      <c r="A70" s="8">
        <v>82</v>
      </c>
      <c r="B70" s="8" t="b">
        <v>1</v>
      </c>
      <c r="C70" s="8" t="b">
        <v>0</v>
      </c>
      <c r="D70" s="8" t="b">
        <v>1</v>
      </c>
      <c r="E70" s="8" t="b">
        <v>1</v>
      </c>
      <c r="F70" s="8" t="b">
        <v>0</v>
      </c>
      <c r="G70" s="8">
        <v>2</v>
      </c>
      <c r="H70" s="8">
        <v>59</v>
      </c>
      <c r="I70" s="8">
        <v>1</v>
      </c>
      <c r="J70" s="8" t="b">
        <v>0</v>
      </c>
      <c r="K70" s="8"/>
      <c r="L70" s="8">
        <v>61</v>
      </c>
      <c r="M70" s="8"/>
      <c r="N70" s="19">
        <v>61</v>
      </c>
      <c r="O70" s="8" t="s">
        <v>454</v>
      </c>
      <c r="P70" s="17">
        <v>32</v>
      </c>
      <c r="Q70" s="17">
        <v>73</v>
      </c>
      <c r="R70" s="17">
        <v>45</v>
      </c>
      <c r="S70" s="26">
        <v>0.71111111111111114</v>
      </c>
      <c r="T70" s="12" t="s">
        <v>455</v>
      </c>
      <c r="U70" s="12" t="s">
        <v>451</v>
      </c>
      <c r="V70" s="12" t="s">
        <v>456</v>
      </c>
      <c r="W70" s="85">
        <v>355447870</v>
      </c>
      <c r="X70" s="11" t="s">
        <v>345</v>
      </c>
      <c r="Y70" s="87" t="b">
        <v>0</v>
      </c>
      <c r="Z70" s="87" t="b">
        <v>0</v>
      </c>
      <c r="AA70" s="11" t="s">
        <v>338</v>
      </c>
      <c r="AB70" s="11" t="s">
        <v>348</v>
      </c>
      <c r="AC70" s="11" t="s">
        <v>341</v>
      </c>
      <c r="AD70" s="11" t="s">
        <v>339</v>
      </c>
      <c r="AE70" s="11" t="s">
        <v>347</v>
      </c>
      <c r="AF70" s="11" t="s">
        <v>350</v>
      </c>
      <c r="AG70" s="11" t="s">
        <v>352</v>
      </c>
      <c r="AH70" s="11" t="s">
        <v>343</v>
      </c>
      <c r="AI70" s="18" t="s">
        <v>340</v>
      </c>
    </row>
    <row r="71" spans="1:35" x14ac:dyDescent="0.35">
      <c r="A71" s="8">
        <v>144</v>
      </c>
      <c r="B71" s="8" t="b">
        <v>1</v>
      </c>
      <c r="C71" s="8" t="b">
        <v>0</v>
      </c>
      <c r="D71" s="8" t="b">
        <v>1</v>
      </c>
      <c r="E71" s="8" t="b">
        <v>1</v>
      </c>
      <c r="F71" s="8" t="b">
        <v>0</v>
      </c>
      <c r="G71" s="8">
        <v>10</v>
      </c>
      <c r="H71" s="8">
        <v>52</v>
      </c>
      <c r="I71" s="8">
        <v>1</v>
      </c>
      <c r="J71" s="8" t="b">
        <v>1</v>
      </c>
      <c r="K71" s="8"/>
      <c r="L71" s="8">
        <v>62</v>
      </c>
      <c r="M71" s="8"/>
      <c r="N71" s="19">
        <v>62</v>
      </c>
      <c r="O71" s="8" t="s">
        <v>463</v>
      </c>
      <c r="P71" s="17">
        <v>32</v>
      </c>
      <c r="Q71" s="17">
        <v>101</v>
      </c>
      <c r="R71" s="17">
        <v>45</v>
      </c>
      <c r="S71" s="26">
        <v>0.71111111111111114</v>
      </c>
      <c r="T71" s="12" t="s">
        <v>455</v>
      </c>
      <c r="U71" s="12" t="s">
        <v>451</v>
      </c>
      <c r="V71" s="12" t="s">
        <v>450</v>
      </c>
      <c r="W71" s="85">
        <v>1299566858</v>
      </c>
      <c r="X71" s="11" t="s">
        <v>346</v>
      </c>
      <c r="Y71" s="87" t="b">
        <v>0</v>
      </c>
      <c r="Z71" s="87" t="b">
        <v>0</v>
      </c>
      <c r="AA71" s="11" t="s">
        <v>338</v>
      </c>
      <c r="AB71" s="11" t="s">
        <v>348</v>
      </c>
      <c r="AC71" s="11" t="s">
        <v>341</v>
      </c>
      <c r="AD71" s="11" t="s">
        <v>339</v>
      </c>
      <c r="AE71" s="11" t="s">
        <v>347</v>
      </c>
      <c r="AF71" s="11" t="s">
        <v>350</v>
      </c>
      <c r="AG71" s="11" t="s">
        <v>352</v>
      </c>
      <c r="AH71" s="11" t="s">
        <v>343</v>
      </c>
      <c r="AI71" s="18" t="s">
        <v>340</v>
      </c>
    </row>
    <row r="72" spans="1:35" x14ac:dyDescent="0.35">
      <c r="A72" s="8">
        <v>170</v>
      </c>
      <c r="B72" s="8" t="b">
        <v>1</v>
      </c>
      <c r="C72" s="8" t="b">
        <v>0</v>
      </c>
      <c r="D72" s="8" t="b">
        <v>1</v>
      </c>
      <c r="E72" s="8" t="b">
        <v>1</v>
      </c>
      <c r="F72" s="8" t="b">
        <v>0</v>
      </c>
      <c r="G72" s="8">
        <v>43</v>
      </c>
      <c r="H72" s="8">
        <v>20</v>
      </c>
      <c r="I72" s="8">
        <v>1</v>
      </c>
      <c r="J72" s="8" t="b">
        <v>0</v>
      </c>
      <c r="K72" s="8"/>
      <c r="L72" s="8">
        <v>63</v>
      </c>
      <c r="M72" s="8"/>
      <c r="N72" s="19">
        <v>63</v>
      </c>
      <c r="O72" s="8" t="s">
        <v>483</v>
      </c>
      <c r="P72" s="17">
        <v>32</v>
      </c>
      <c r="Q72" s="17">
        <v>102</v>
      </c>
      <c r="R72" s="17">
        <v>45</v>
      </c>
      <c r="S72" s="26">
        <v>0.71111111111111114</v>
      </c>
      <c r="T72" s="12" t="s">
        <v>455</v>
      </c>
      <c r="U72" s="12" t="s">
        <v>451</v>
      </c>
      <c r="V72" s="12" t="s">
        <v>450</v>
      </c>
      <c r="W72" s="85">
        <v>1704155841</v>
      </c>
      <c r="X72" s="11" t="s">
        <v>348</v>
      </c>
      <c r="Y72" s="87" t="b">
        <v>1</v>
      </c>
      <c r="Z72" s="87" t="b">
        <v>1</v>
      </c>
      <c r="AA72" s="11" t="s">
        <v>338</v>
      </c>
      <c r="AB72" s="11" t="s">
        <v>348</v>
      </c>
      <c r="AC72" s="11" t="s">
        <v>341</v>
      </c>
      <c r="AD72" s="11" t="s">
        <v>339</v>
      </c>
      <c r="AE72" s="11" t="s">
        <v>347</v>
      </c>
      <c r="AF72" s="11" t="s">
        <v>350</v>
      </c>
      <c r="AG72" s="11" t="s">
        <v>352</v>
      </c>
      <c r="AH72" s="11" t="s">
        <v>343</v>
      </c>
      <c r="AI72" s="18" t="s">
        <v>340</v>
      </c>
    </row>
    <row r="73" spans="1:35" x14ac:dyDescent="0.35">
      <c r="A73" s="8">
        <v>69</v>
      </c>
      <c r="B73" s="8" t="b">
        <v>1</v>
      </c>
      <c r="C73" s="8" t="b">
        <v>0</v>
      </c>
      <c r="D73" s="8" t="b">
        <v>1</v>
      </c>
      <c r="E73" s="8" t="b">
        <v>1</v>
      </c>
      <c r="F73" s="8" t="b">
        <v>0</v>
      </c>
      <c r="G73" s="8">
        <v>100</v>
      </c>
      <c r="H73" s="8">
        <v>-36</v>
      </c>
      <c r="I73" s="8">
        <v>1</v>
      </c>
      <c r="J73" s="8" t="b">
        <v>1</v>
      </c>
      <c r="K73" s="8"/>
      <c r="L73" s="8">
        <v>64</v>
      </c>
      <c r="M73" s="8"/>
      <c r="N73" s="19">
        <v>64</v>
      </c>
      <c r="O73" s="8" t="s">
        <v>545</v>
      </c>
      <c r="P73" s="17">
        <v>32</v>
      </c>
      <c r="Q73" s="17">
        <v>105</v>
      </c>
      <c r="R73" s="17">
        <v>45</v>
      </c>
      <c r="S73" s="26">
        <v>0.71111111111111114</v>
      </c>
      <c r="T73" s="12" t="s">
        <v>455</v>
      </c>
      <c r="U73" s="12" t="s">
        <v>451</v>
      </c>
      <c r="V73" s="12" t="s">
        <v>450</v>
      </c>
      <c r="W73" s="85">
        <v>737221634</v>
      </c>
      <c r="X73" s="11" t="s">
        <v>341</v>
      </c>
      <c r="Y73" s="87" t="b">
        <v>1</v>
      </c>
      <c r="Z73" s="87" t="b">
        <v>1</v>
      </c>
      <c r="AA73" s="11" t="s">
        <v>338</v>
      </c>
      <c r="AB73" s="11" t="s">
        <v>348</v>
      </c>
      <c r="AC73" s="11" t="s">
        <v>341</v>
      </c>
      <c r="AD73" s="11" t="s">
        <v>351</v>
      </c>
      <c r="AE73" s="11" t="s">
        <v>342</v>
      </c>
      <c r="AF73" s="11" t="s">
        <v>336</v>
      </c>
      <c r="AG73" s="11" t="s">
        <v>352</v>
      </c>
      <c r="AH73" s="11" t="s">
        <v>343</v>
      </c>
      <c r="AI73" s="18" t="s">
        <v>340</v>
      </c>
    </row>
    <row r="74" spans="1:35" x14ac:dyDescent="0.35">
      <c r="A74" s="8">
        <v>66</v>
      </c>
      <c r="B74" s="8" t="b">
        <v>1</v>
      </c>
      <c r="C74" s="8" t="b">
        <v>0</v>
      </c>
      <c r="D74" s="8" t="b">
        <v>1</v>
      </c>
      <c r="E74" s="8" t="b">
        <v>1</v>
      </c>
      <c r="F74" s="8" t="b">
        <v>0</v>
      </c>
      <c r="G74" s="8">
        <v>23</v>
      </c>
      <c r="H74" s="8">
        <v>42</v>
      </c>
      <c r="I74" s="8">
        <v>1</v>
      </c>
      <c r="J74" s="8" t="b">
        <v>0</v>
      </c>
      <c r="K74" s="8"/>
      <c r="L74" s="8">
        <v>65</v>
      </c>
      <c r="M74" s="8"/>
      <c r="N74" s="19">
        <v>65</v>
      </c>
      <c r="O74" s="8" t="s">
        <v>471</v>
      </c>
      <c r="P74" s="17">
        <v>32</v>
      </c>
      <c r="Q74" s="17">
        <v>128</v>
      </c>
      <c r="R74" s="17">
        <v>45</v>
      </c>
      <c r="S74" s="26">
        <v>0.71111111111111114</v>
      </c>
      <c r="T74" s="12" t="s">
        <v>455</v>
      </c>
      <c r="U74" s="12" t="s">
        <v>451</v>
      </c>
      <c r="V74" s="12" t="s">
        <v>450</v>
      </c>
      <c r="W74" s="85">
        <v>1397858015</v>
      </c>
      <c r="X74" s="11" t="s">
        <v>345</v>
      </c>
      <c r="Y74" s="87" t="b">
        <v>0</v>
      </c>
      <c r="Z74" s="87" t="b">
        <v>0</v>
      </c>
      <c r="AA74" s="11" t="s">
        <v>338</v>
      </c>
      <c r="AB74" s="11" t="s">
        <v>348</v>
      </c>
      <c r="AC74" s="11" t="s">
        <v>341</v>
      </c>
      <c r="AD74" s="11" t="s">
        <v>339</v>
      </c>
      <c r="AE74" s="11" t="s">
        <v>347</v>
      </c>
      <c r="AF74" s="11" t="s">
        <v>350</v>
      </c>
      <c r="AG74" s="11" t="s">
        <v>352</v>
      </c>
      <c r="AH74" s="11" t="s">
        <v>343</v>
      </c>
      <c r="AI74" s="18" t="s">
        <v>340</v>
      </c>
    </row>
    <row r="75" spans="1:35" x14ac:dyDescent="0.35">
      <c r="A75" s="8">
        <v>3216</v>
      </c>
      <c r="B75" s="8" t="b">
        <v>1</v>
      </c>
      <c r="C75" s="8" t="b">
        <v>0</v>
      </c>
      <c r="D75" s="8" t="b">
        <v>1</v>
      </c>
      <c r="E75" s="8" t="b">
        <v>0</v>
      </c>
      <c r="F75" s="8" t="b">
        <v>0</v>
      </c>
      <c r="G75" s="8">
        <v>107</v>
      </c>
      <c r="H75" s="8">
        <v>-41</v>
      </c>
      <c r="I75" s="8">
        <v>1</v>
      </c>
      <c r="J75" s="8" t="b">
        <v>1</v>
      </c>
      <c r="K75" s="8"/>
      <c r="L75" s="8">
        <v>66</v>
      </c>
      <c r="M75" s="8"/>
      <c r="N75" s="19">
        <v>66</v>
      </c>
      <c r="O75" s="8" t="s">
        <v>541</v>
      </c>
      <c r="P75" s="17">
        <v>32</v>
      </c>
      <c r="Q75" s="17">
        <v>132</v>
      </c>
      <c r="R75" s="17">
        <v>45</v>
      </c>
      <c r="S75" s="26">
        <v>0.71111111111111114</v>
      </c>
      <c r="T75" s="12" t="s">
        <v>455</v>
      </c>
      <c r="U75" s="12" t="s">
        <v>460</v>
      </c>
      <c r="V75" s="12" t="s">
        <v>450</v>
      </c>
      <c r="W75" s="85">
        <v>1312193422</v>
      </c>
      <c r="X75" s="11" t="s">
        <v>341</v>
      </c>
      <c r="Y75" s="87" t="b">
        <v>1</v>
      </c>
      <c r="Z75" s="87" t="b">
        <v>1</v>
      </c>
      <c r="AA75" s="11" t="s">
        <v>335</v>
      </c>
      <c r="AB75" s="11" t="s">
        <v>348</v>
      </c>
      <c r="AC75" s="11" t="s">
        <v>341</v>
      </c>
      <c r="AD75" s="11" t="s">
        <v>339</v>
      </c>
      <c r="AE75" s="11" t="s">
        <v>347</v>
      </c>
      <c r="AF75" s="11" t="s">
        <v>350</v>
      </c>
      <c r="AG75" s="11" t="s">
        <v>352</v>
      </c>
      <c r="AH75" s="11" t="s">
        <v>343</v>
      </c>
      <c r="AI75" s="18" t="s">
        <v>340</v>
      </c>
    </row>
    <row r="76" spans="1:35" x14ac:dyDescent="0.35">
      <c r="A76" s="8">
        <v>1491</v>
      </c>
      <c r="B76" s="8" t="b">
        <v>1</v>
      </c>
      <c r="C76" s="8" t="b">
        <v>0</v>
      </c>
      <c r="D76" s="8" t="b">
        <v>1</v>
      </c>
      <c r="E76" s="8" t="b">
        <v>1</v>
      </c>
      <c r="F76" s="8" t="b">
        <v>0</v>
      </c>
      <c r="G76" s="8">
        <v>43</v>
      </c>
      <c r="H76" s="8">
        <v>24</v>
      </c>
      <c r="I76" s="8">
        <v>1</v>
      </c>
      <c r="J76" s="8" t="b">
        <v>0</v>
      </c>
      <c r="K76" s="8"/>
      <c r="L76" s="8">
        <v>67</v>
      </c>
      <c r="M76" s="8"/>
      <c r="N76" s="19">
        <v>67</v>
      </c>
      <c r="O76" s="8" t="s">
        <v>499</v>
      </c>
      <c r="P76" s="17">
        <v>32</v>
      </c>
      <c r="Q76" s="17">
        <v>134</v>
      </c>
      <c r="R76" s="17">
        <v>45</v>
      </c>
      <c r="S76" s="26">
        <v>0.71111111111111114</v>
      </c>
      <c r="T76" s="12" t="s">
        <v>455</v>
      </c>
      <c r="U76" s="12" t="s">
        <v>451</v>
      </c>
      <c r="V76" s="12" t="s">
        <v>453</v>
      </c>
      <c r="W76" s="85">
        <v>168144514</v>
      </c>
      <c r="X76" s="11" t="s">
        <v>341</v>
      </c>
      <c r="Y76" s="87" t="b">
        <v>1</v>
      </c>
      <c r="Z76" s="87" t="b">
        <v>1</v>
      </c>
      <c r="AA76" s="11" t="s">
        <v>338</v>
      </c>
      <c r="AB76" s="11" t="s">
        <v>345</v>
      </c>
      <c r="AC76" s="11" t="s">
        <v>341</v>
      </c>
      <c r="AD76" s="11" t="s">
        <v>339</v>
      </c>
      <c r="AE76" s="11" t="s">
        <v>347</v>
      </c>
      <c r="AF76" s="11" t="s">
        <v>350</v>
      </c>
      <c r="AG76" s="11" t="s">
        <v>352</v>
      </c>
      <c r="AH76" s="11" t="s">
        <v>343</v>
      </c>
      <c r="AI76" s="18" t="s">
        <v>340</v>
      </c>
    </row>
    <row r="77" spans="1:35" s="9" customFormat="1" x14ac:dyDescent="0.35">
      <c r="A77" s="8">
        <v>124</v>
      </c>
      <c r="B77" s="8" t="b">
        <v>1</v>
      </c>
      <c r="C77" s="8" t="b">
        <v>0</v>
      </c>
      <c r="D77" s="8" t="b">
        <v>1</v>
      </c>
      <c r="E77" s="8" t="b">
        <v>1</v>
      </c>
      <c r="F77" s="8" t="b">
        <v>0</v>
      </c>
      <c r="G77" s="8">
        <v>72</v>
      </c>
      <c r="H77" s="8">
        <v>-4</v>
      </c>
      <c r="I77" s="8">
        <v>1</v>
      </c>
      <c r="J77" s="8" t="b">
        <v>1</v>
      </c>
      <c r="K77" s="8"/>
      <c r="L77" s="8">
        <v>68</v>
      </c>
      <c r="M77" s="8"/>
      <c r="N77" s="19">
        <v>68</v>
      </c>
      <c r="O77" s="8" t="s">
        <v>512</v>
      </c>
      <c r="P77" s="17">
        <v>32</v>
      </c>
      <c r="Q77" s="17">
        <v>226</v>
      </c>
      <c r="R77" s="17">
        <v>45</v>
      </c>
      <c r="S77" s="26">
        <v>0.71111111111111114</v>
      </c>
      <c r="T77" s="12" t="s">
        <v>455</v>
      </c>
      <c r="U77" s="12" t="s">
        <v>451</v>
      </c>
      <c r="V77" s="12" t="s">
        <v>456</v>
      </c>
      <c r="W77" s="85">
        <v>1475826100</v>
      </c>
      <c r="X77" s="11" t="s">
        <v>348</v>
      </c>
      <c r="Y77" s="87" t="b">
        <v>1</v>
      </c>
      <c r="Z77" s="87" t="b">
        <v>1</v>
      </c>
      <c r="AA77" s="11" t="s">
        <v>338</v>
      </c>
      <c r="AB77" s="11" t="s">
        <v>348</v>
      </c>
      <c r="AC77" s="11" t="s">
        <v>341</v>
      </c>
      <c r="AD77" s="11" t="s">
        <v>339</v>
      </c>
      <c r="AE77" s="11" t="s">
        <v>347</v>
      </c>
      <c r="AF77" s="11" t="s">
        <v>350</v>
      </c>
      <c r="AG77" s="11" t="s">
        <v>352</v>
      </c>
      <c r="AH77" s="11" t="s">
        <v>346</v>
      </c>
      <c r="AI77" s="18" t="s">
        <v>340</v>
      </c>
    </row>
    <row r="78" spans="1:35" x14ac:dyDescent="0.35">
      <c r="A78" s="8">
        <v>171</v>
      </c>
      <c r="B78" s="8" t="b">
        <v>1</v>
      </c>
      <c r="C78" s="8" t="b">
        <v>0</v>
      </c>
      <c r="D78" s="8" t="b">
        <v>1</v>
      </c>
      <c r="E78" s="8" t="b">
        <v>1</v>
      </c>
      <c r="F78" s="8" t="b">
        <v>0</v>
      </c>
      <c r="G78" s="8">
        <v>55</v>
      </c>
      <c r="H78" s="8">
        <v>14</v>
      </c>
      <c r="I78" s="8">
        <v>1</v>
      </c>
      <c r="J78" s="8" t="b">
        <v>0</v>
      </c>
      <c r="K78" s="8"/>
      <c r="L78" s="8">
        <v>69</v>
      </c>
      <c r="M78" s="8"/>
      <c r="N78" s="19">
        <v>69</v>
      </c>
      <c r="O78" s="8" t="s">
        <v>493</v>
      </c>
      <c r="P78" s="17">
        <v>32</v>
      </c>
      <c r="Q78" s="17">
        <v>245</v>
      </c>
      <c r="R78" s="17">
        <v>45</v>
      </c>
      <c r="S78" s="26">
        <v>0.71111111111111114</v>
      </c>
      <c r="T78" s="12" t="s">
        <v>455</v>
      </c>
      <c r="U78" s="12" t="s">
        <v>460</v>
      </c>
      <c r="V78" s="12" t="s">
        <v>456</v>
      </c>
      <c r="W78" s="85">
        <v>1983143980</v>
      </c>
      <c r="X78" s="11" t="s">
        <v>347</v>
      </c>
      <c r="Y78" s="87" t="b">
        <v>1</v>
      </c>
      <c r="Z78" s="87" t="b">
        <v>0</v>
      </c>
      <c r="AA78" s="11" t="s">
        <v>338</v>
      </c>
      <c r="AB78" s="11" t="s">
        <v>348</v>
      </c>
      <c r="AC78" s="11" t="s">
        <v>341</v>
      </c>
      <c r="AD78" s="11" t="s">
        <v>339</v>
      </c>
      <c r="AE78" s="11" t="s">
        <v>347</v>
      </c>
      <c r="AF78" s="11" t="s">
        <v>350</v>
      </c>
      <c r="AG78" s="11" t="s">
        <v>352</v>
      </c>
      <c r="AH78" s="11" t="s">
        <v>343</v>
      </c>
      <c r="AI78" s="18" t="s">
        <v>340</v>
      </c>
    </row>
    <row r="79" spans="1:35" x14ac:dyDescent="0.35">
      <c r="A79" s="8">
        <v>278</v>
      </c>
      <c r="B79" s="8" t="b">
        <v>1</v>
      </c>
      <c r="C79" s="8" t="b">
        <v>0</v>
      </c>
      <c r="D79" s="8" t="b">
        <v>1</v>
      </c>
      <c r="E79" s="8" t="b">
        <v>1</v>
      </c>
      <c r="F79" s="8" t="b">
        <v>0</v>
      </c>
      <c r="G79" s="8">
        <v>62</v>
      </c>
      <c r="H79" s="8">
        <v>8</v>
      </c>
      <c r="I79" s="8">
        <v>1</v>
      </c>
      <c r="J79" s="8" t="b">
        <v>1</v>
      </c>
      <c r="K79" s="8"/>
      <c r="L79" s="8">
        <v>70</v>
      </c>
      <c r="M79" s="8"/>
      <c r="N79" s="19">
        <v>70</v>
      </c>
      <c r="O79" s="8" t="s">
        <v>505</v>
      </c>
      <c r="P79" s="17">
        <v>32</v>
      </c>
      <c r="Q79" s="17">
        <v>269</v>
      </c>
      <c r="R79" s="17">
        <v>45</v>
      </c>
      <c r="S79" s="26">
        <v>0.71111111111111114</v>
      </c>
      <c r="T79" s="12" t="s">
        <v>450</v>
      </c>
      <c r="U79" s="12" t="s">
        <v>460</v>
      </c>
      <c r="V79" s="12" t="s">
        <v>450</v>
      </c>
      <c r="W79" s="85">
        <v>672479773</v>
      </c>
      <c r="X79" s="11" t="s">
        <v>342</v>
      </c>
      <c r="Y79" s="87" t="b">
        <v>1</v>
      </c>
      <c r="Z79" s="87" t="b">
        <v>0</v>
      </c>
      <c r="AA79" s="11" t="s">
        <v>338</v>
      </c>
      <c r="AB79" s="11" t="s">
        <v>348</v>
      </c>
      <c r="AC79" s="11" t="s">
        <v>341</v>
      </c>
      <c r="AD79" s="11" t="s">
        <v>339</v>
      </c>
      <c r="AE79" s="11" t="s">
        <v>342</v>
      </c>
      <c r="AF79" s="11" t="s">
        <v>350</v>
      </c>
      <c r="AG79" s="11" t="s">
        <v>352</v>
      </c>
      <c r="AH79" s="11" t="s">
        <v>343</v>
      </c>
      <c r="AI79" s="18" t="s">
        <v>340</v>
      </c>
    </row>
    <row r="80" spans="1:35" x14ac:dyDescent="0.35">
      <c r="A80" s="8">
        <v>3209</v>
      </c>
      <c r="B80" s="8" t="b">
        <v>1</v>
      </c>
      <c r="C80" s="8" t="b">
        <v>0</v>
      </c>
      <c r="D80" s="8" t="b">
        <v>1</v>
      </c>
      <c r="E80" s="8" t="b">
        <v>0</v>
      </c>
      <c r="F80" s="8" t="b">
        <v>0</v>
      </c>
      <c r="G80" s="8">
        <v>159</v>
      </c>
      <c r="H80" s="8">
        <v>-88</v>
      </c>
      <c r="I80" s="8">
        <v>1</v>
      </c>
      <c r="J80" s="8" t="b">
        <v>0</v>
      </c>
      <c r="K80" s="8"/>
      <c r="L80" s="8">
        <v>71</v>
      </c>
      <c r="M80" s="8"/>
      <c r="N80" s="19">
        <v>71</v>
      </c>
      <c r="O80" s="8" t="s">
        <v>583</v>
      </c>
      <c r="P80" s="17">
        <v>32</v>
      </c>
      <c r="Q80" s="17">
        <v>613</v>
      </c>
      <c r="R80" s="17">
        <v>45</v>
      </c>
      <c r="S80" s="26">
        <v>0.71111111111111114</v>
      </c>
      <c r="T80" s="12" t="s">
        <v>450</v>
      </c>
      <c r="U80" s="12" t="s">
        <v>451</v>
      </c>
      <c r="V80" s="12" t="s">
        <v>456</v>
      </c>
      <c r="W80" s="85">
        <v>868963774</v>
      </c>
      <c r="X80" s="11" t="s">
        <v>343</v>
      </c>
      <c r="Y80" s="87" t="b">
        <v>1</v>
      </c>
      <c r="Z80" s="87" t="b">
        <v>0</v>
      </c>
      <c r="AA80" s="11" t="s">
        <v>338</v>
      </c>
      <c r="AB80" s="11" t="s">
        <v>348</v>
      </c>
      <c r="AC80" s="11" t="s">
        <v>341</v>
      </c>
      <c r="AD80" s="11" t="s">
        <v>339</v>
      </c>
      <c r="AE80" s="11" t="s">
        <v>342</v>
      </c>
      <c r="AF80" s="11" t="s">
        <v>350</v>
      </c>
      <c r="AG80" s="11" t="s">
        <v>352</v>
      </c>
      <c r="AH80" s="11" t="s">
        <v>343</v>
      </c>
      <c r="AI80" s="18" t="s">
        <v>340</v>
      </c>
    </row>
    <row r="81" spans="1:35" x14ac:dyDescent="0.35">
      <c r="A81" s="8">
        <v>3201</v>
      </c>
      <c r="B81" s="8" t="b">
        <v>1</v>
      </c>
      <c r="C81" s="8" t="b">
        <v>0</v>
      </c>
      <c r="D81" s="8" t="b">
        <v>1</v>
      </c>
      <c r="E81" s="8" t="b">
        <v>1</v>
      </c>
      <c r="F81" s="8" t="b">
        <v>0</v>
      </c>
      <c r="G81" s="8">
        <v>90</v>
      </c>
      <c r="H81" s="8">
        <v>-18</v>
      </c>
      <c r="I81" s="8">
        <v>1</v>
      </c>
      <c r="J81" s="8" t="b">
        <v>1</v>
      </c>
      <c r="K81" s="8"/>
      <c r="L81" s="8">
        <v>72</v>
      </c>
      <c r="M81" s="8"/>
      <c r="N81" s="19">
        <v>72</v>
      </c>
      <c r="O81" s="8" t="s">
        <v>523</v>
      </c>
      <c r="P81" s="17">
        <v>32</v>
      </c>
      <c r="Q81" s="17">
        <v>839</v>
      </c>
      <c r="R81" s="17">
        <v>45</v>
      </c>
      <c r="S81" s="26">
        <v>0.71111111111111114</v>
      </c>
      <c r="T81" s="12" t="s">
        <v>455</v>
      </c>
      <c r="U81" s="12" t="s">
        <v>451</v>
      </c>
      <c r="V81" s="12" t="s">
        <v>450</v>
      </c>
      <c r="W81" s="85">
        <v>494534092</v>
      </c>
      <c r="X81" s="11" t="s">
        <v>343</v>
      </c>
      <c r="Y81" s="87" t="b">
        <v>1</v>
      </c>
      <c r="Z81" s="87" t="b">
        <v>0</v>
      </c>
      <c r="AA81" s="11" t="s">
        <v>338</v>
      </c>
      <c r="AB81" s="11" t="s">
        <v>348</v>
      </c>
      <c r="AC81" s="11" t="s">
        <v>341</v>
      </c>
      <c r="AD81" s="11" t="s">
        <v>339</v>
      </c>
      <c r="AE81" s="11" t="s">
        <v>347</v>
      </c>
      <c r="AF81" s="11" t="s">
        <v>350</v>
      </c>
      <c r="AG81" s="11" t="s">
        <v>352</v>
      </c>
      <c r="AH81" s="11" t="s">
        <v>343</v>
      </c>
      <c r="AI81" s="18" t="s">
        <v>340</v>
      </c>
    </row>
    <row r="82" spans="1:35" x14ac:dyDescent="0.35">
      <c r="A82" s="8">
        <v>263</v>
      </c>
      <c r="B82" s="8" t="b">
        <v>1</v>
      </c>
      <c r="C82" s="8" t="b">
        <v>0</v>
      </c>
      <c r="D82" s="8" t="b">
        <v>1</v>
      </c>
      <c r="E82" s="8" t="b">
        <v>1</v>
      </c>
      <c r="F82" s="8" t="b">
        <v>0</v>
      </c>
      <c r="G82" s="8">
        <v>43</v>
      </c>
      <c r="H82" s="8">
        <v>30</v>
      </c>
      <c r="I82" s="8">
        <v>1</v>
      </c>
      <c r="J82" s="8" t="b">
        <v>0</v>
      </c>
      <c r="K82" s="8"/>
      <c r="L82" s="8">
        <v>73</v>
      </c>
      <c r="M82" s="8"/>
      <c r="N82" s="19">
        <v>73</v>
      </c>
      <c r="O82" s="8" t="s">
        <v>484</v>
      </c>
      <c r="P82" s="17">
        <v>32</v>
      </c>
      <c r="Q82" s="17">
        <v>843</v>
      </c>
      <c r="R82" s="17">
        <v>45</v>
      </c>
      <c r="S82" s="26">
        <v>0.71111111111111114</v>
      </c>
      <c r="T82" s="12" t="s">
        <v>455</v>
      </c>
      <c r="U82" s="12" t="s">
        <v>460</v>
      </c>
      <c r="V82" s="12" t="s">
        <v>456</v>
      </c>
      <c r="W82" s="85">
        <v>1441286149</v>
      </c>
      <c r="X82" s="11" t="s">
        <v>349</v>
      </c>
      <c r="Y82" s="87" t="b">
        <v>0</v>
      </c>
      <c r="Z82" s="87" t="b">
        <v>0</v>
      </c>
      <c r="AA82" s="11" t="s">
        <v>338</v>
      </c>
      <c r="AB82" s="11" t="s">
        <v>348</v>
      </c>
      <c r="AC82" s="11" t="s">
        <v>341</v>
      </c>
      <c r="AD82" s="11" t="s">
        <v>339</v>
      </c>
      <c r="AE82" s="11" t="s">
        <v>342</v>
      </c>
      <c r="AF82" s="11" t="s">
        <v>350</v>
      </c>
      <c r="AG82" s="11" t="s">
        <v>352</v>
      </c>
      <c r="AH82" s="11" t="s">
        <v>343</v>
      </c>
      <c r="AI82" s="18" t="s">
        <v>340</v>
      </c>
    </row>
    <row r="83" spans="1:35" x14ac:dyDescent="0.35">
      <c r="A83" s="8">
        <v>9</v>
      </c>
      <c r="B83" s="8" t="b">
        <v>1</v>
      </c>
      <c r="C83" s="8" t="b">
        <v>0</v>
      </c>
      <c r="D83" s="8" t="b">
        <v>1</v>
      </c>
      <c r="E83" s="8" t="b">
        <v>1</v>
      </c>
      <c r="F83" s="8" t="b">
        <v>0</v>
      </c>
      <c r="G83" s="8">
        <v>100</v>
      </c>
      <c r="H83" s="8">
        <v>-26</v>
      </c>
      <c r="I83" s="8">
        <v>1</v>
      </c>
      <c r="J83" s="8" t="b">
        <v>1</v>
      </c>
      <c r="K83" s="8"/>
      <c r="L83" s="8">
        <v>74</v>
      </c>
      <c r="M83" s="8"/>
      <c r="N83" s="19">
        <v>74</v>
      </c>
      <c r="O83" s="8" t="s">
        <v>535</v>
      </c>
      <c r="P83" s="17">
        <v>32</v>
      </c>
      <c r="Q83" s="17">
        <v>905</v>
      </c>
      <c r="R83" s="17">
        <v>45</v>
      </c>
      <c r="S83" s="26">
        <v>0.71111111111111114</v>
      </c>
      <c r="T83" s="12" t="s">
        <v>455</v>
      </c>
      <c r="U83" s="12" t="s">
        <v>451</v>
      </c>
      <c r="V83" s="12" t="s">
        <v>456</v>
      </c>
      <c r="W83" s="85">
        <v>1364407554</v>
      </c>
      <c r="X83" s="11"/>
      <c r="Y83" s="87" t="b">
        <v>0</v>
      </c>
      <c r="Z83" s="87" t="b">
        <v>0</v>
      </c>
      <c r="AA83" s="11" t="s">
        <v>338</v>
      </c>
      <c r="AB83" s="11" t="s">
        <v>348</v>
      </c>
      <c r="AC83" s="11" t="s">
        <v>341</v>
      </c>
      <c r="AD83" s="11" t="s">
        <v>339</v>
      </c>
      <c r="AE83" s="11" t="s">
        <v>347</v>
      </c>
      <c r="AF83" s="11" t="s">
        <v>336</v>
      </c>
      <c r="AG83" s="11" t="s">
        <v>352</v>
      </c>
      <c r="AH83" s="11" t="s">
        <v>346</v>
      </c>
      <c r="AI83" s="18" t="s">
        <v>340</v>
      </c>
    </row>
    <row r="84" spans="1:35" s="9" customFormat="1" x14ac:dyDescent="0.35">
      <c r="A84" s="8">
        <v>3195</v>
      </c>
      <c r="B84" s="8" t="b">
        <v>1</v>
      </c>
      <c r="C84" s="8" t="b">
        <v>0</v>
      </c>
      <c r="D84" s="8" t="b">
        <v>1</v>
      </c>
      <c r="E84" s="8" t="b">
        <v>0</v>
      </c>
      <c r="F84" s="8" t="b">
        <v>0</v>
      </c>
      <c r="G84" s="8">
        <v>139</v>
      </c>
      <c r="H84" s="8">
        <v>-65</v>
      </c>
      <c r="I84" s="8">
        <v>2</v>
      </c>
      <c r="J84" s="8" t="b">
        <v>1</v>
      </c>
      <c r="K84" s="8"/>
      <c r="L84" s="8">
        <v>75</v>
      </c>
      <c r="M84" s="8"/>
      <c r="N84" s="19">
        <v>74</v>
      </c>
      <c r="O84" s="8" t="s">
        <v>564</v>
      </c>
      <c r="P84" s="17">
        <v>32</v>
      </c>
      <c r="Q84" s="17">
        <v>905</v>
      </c>
      <c r="R84" s="17">
        <v>45</v>
      </c>
      <c r="S84" s="26">
        <v>0.71111111111111114</v>
      </c>
      <c r="T84" s="12" t="s">
        <v>450</v>
      </c>
      <c r="U84" s="12" t="s">
        <v>460</v>
      </c>
      <c r="V84" s="12" t="s">
        <v>453</v>
      </c>
      <c r="W84" s="85">
        <v>2024950546</v>
      </c>
      <c r="X84" s="11" t="s">
        <v>350</v>
      </c>
      <c r="Y84" s="87" t="b">
        <v>1</v>
      </c>
      <c r="Z84" s="87" t="b">
        <v>1</v>
      </c>
      <c r="AA84" s="11" t="s">
        <v>338</v>
      </c>
      <c r="AB84" s="11" t="s">
        <v>348</v>
      </c>
      <c r="AC84" s="11" t="s">
        <v>341</v>
      </c>
      <c r="AD84" s="11" t="s">
        <v>339</v>
      </c>
      <c r="AE84" s="11" t="s">
        <v>342</v>
      </c>
      <c r="AF84" s="11" t="s">
        <v>350</v>
      </c>
      <c r="AG84" s="11" t="s">
        <v>352</v>
      </c>
      <c r="AH84" s="11" t="s">
        <v>346</v>
      </c>
      <c r="AI84" s="18" t="s">
        <v>340</v>
      </c>
    </row>
    <row r="85" spans="1:35" x14ac:dyDescent="0.35">
      <c r="A85" s="8">
        <v>3196</v>
      </c>
      <c r="B85" s="8" t="b">
        <v>1</v>
      </c>
      <c r="C85" s="8" t="b">
        <v>0</v>
      </c>
      <c r="D85" s="8" t="b">
        <v>1</v>
      </c>
      <c r="E85" s="8" t="b">
        <v>0</v>
      </c>
      <c r="F85" s="8" t="b">
        <v>1</v>
      </c>
      <c r="G85" s="8">
        <v>125</v>
      </c>
      <c r="H85" s="8">
        <v>-49</v>
      </c>
      <c r="I85" s="8">
        <v>1</v>
      </c>
      <c r="J85" s="8" t="b">
        <v>0</v>
      </c>
      <c r="K85" s="8"/>
      <c r="L85" s="8">
        <v>76</v>
      </c>
      <c r="M85" s="8"/>
      <c r="N85" s="19">
        <v>76</v>
      </c>
      <c r="O85" s="8" t="s">
        <v>504</v>
      </c>
      <c r="P85" s="17">
        <v>31</v>
      </c>
      <c r="Q85" s="17">
        <v>39</v>
      </c>
      <c r="R85" s="17">
        <v>45</v>
      </c>
      <c r="S85" s="26">
        <v>0.68888888888888888</v>
      </c>
      <c r="T85" s="12" t="s">
        <v>450</v>
      </c>
      <c r="U85" s="12" t="s">
        <v>451</v>
      </c>
      <c r="V85" s="12" t="s">
        <v>453</v>
      </c>
      <c r="W85" s="85">
        <v>769059827</v>
      </c>
      <c r="X85" s="11" t="s">
        <v>345</v>
      </c>
      <c r="Y85" s="87" t="b">
        <v>0</v>
      </c>
      <c r="Z85" s="87" t="b">
        <v>0</v>
      </c>
      <c r="AA85" s="11" t="s">
        <v>338</v>
      </c>
      <c r="AB85" s="11" t="s">
        <v>348</v>
      </c>
      <c r="AC85" s="11" t="s">
        <v>341</v>
      </c>
      <c r="AD85" s="11" t="s">
        <v>339</v>
      </c>
      <c r="AE85" s="11" t="s">
        <v>347</v>
      </c>
      <c r="AF85" s="11" t="s">
        <v>350</v>
      </c>
      <c r="AG85" s="11" t="s">
        <v>352</v>
      </c>
      <c r="AH85" s="11" t="s">
        <v>343</v>
      </c>
      <c r="AI85" s="18" t="s">
        <v>340</v>
      </c>
    </row>
    <row r="86" spans="1:35" x14ac:dyDescent="0.35">
      <c r="A86" s="8">
        <v>110</v>
      </c>
      <c r="B86" s="8" t="b">
        <v>1</v>
      </c>
      <c r="C86" s="8" t="b">
        <v>0</v>
      </c>
      <c r="D86" s="8" t="b">
        <v>1</v>
      </c>
      <c r="E86" s="8" t="b">
        <v>1</v>
      </c>
      <c r="F86" s="8" t="b">
        <v>0</v>
      </c>
      <c r="G86" s="8">
        <v>23</v>
      </c>
      <c r="H86" s="8">
        <v>54</v>
      </c>
      <c r="I86" s="8">
        <v>1</v>
      </c>
      <c r="J86" s="8" t="b">
        <v>1</v>
      </c>
      <c r="K86" s="8"/>
      <c r="L86" s="8">
        <v>77</v>
      </c>
      <c r="M86" s="8"/>
      <c r="N86" s="19">
        <v>77</v>
      </c>
      <c r="O86" s="8" t="s">
        <v>470</v>
      </c>
      <c r="P86" s="17">
        <v>31</v>
      </c>
      <c r="Q86" s="17">
        <v>49</v>
      </c>
      <c r="R86" s="17">
        <v>45</v>
      </c>
      <c r="S86" s="26">
        <v>0.68888888888888888</v>
      </c>
      <c r="T86" s="12" t="s">
        <v>455</v>
      </c>
      <c r="U86" s="12" t="s">
        <v>460</v>
      </c>
      <c r="V86" s="12" t="s">
        <v>450</v>
      </c>
      <c r="W86" s="85">
        <v>1812358278</v>
      </c>
      <c r="X86" s="11" t="s">
        <v>347</v>
      </c>
      <c r="Y86" s="87" t="b">
        <v>1</v>
      </c>
      <c r="Z86" s="87" t="b">
        <v>0</v>
      </c>
      <c r="AA86" s="11" t="s">
        <v>338</v>
      </c>
      <c r="AB86" s="11" t="s">
        <v>348</v>
      </c>
      <c r="AC86" s="11" t="s">
        <v>341</v>
      </c>
      <c r="AD86" s="11" t="s">
        <v>339</v>
      </c>
      <c r="AE86" s="11" t="s">
        <v>347</v>
      </c>
      <c r="AF86" s="11" t="s">
        <v>350</v>
      </c>
      <c r="AG86" s="11" t="s">
        <v>352</v>
      </c>
      <c r="AH86" s="11" t="s">
        <v>343</v>
      </c>
      <c r="AI86" s="18" t="s">
        <v>340</v>
      </c>
    </row>
    <row r="87" spans="1:35" x14ac:dyDescent="0.35">
      <c r="A87" s="8">
        <v>160</v>
      </c>
      <c r="B87" s="8" t="b">
        <v>1</v>
      </c>
      <c r="C87" s="8" t="b">
        <v>0</v>
      </c>
      <c r="D87" s="8" t="b">
        <v>1</v>
      </c>
      <c r="E87" s="8" t="b">
        <v>0</v>
      </c>
      <c r="F87" s="8" t="b">
        <v>1</v>
      </c>
      <c r="G87" s="8">
        <v>117</v>
      </c>
      <c r="H87" s="8">
        <v>-39</v>
      </c>
      <c r="I87" s="8">
        <v>1</v>
      </c>
      <c r="J87" s="8" t="b">
        <v>0</v>
      </c>
      <c r="K87" s="8"/>
      <c r="L87" s="8">
        <v>78</v>
      </c>
      <c r="M87" s="8"/>
      <c r="N87" s="19">
        <v>78</v>
      </c>
      <c r="O87" s="8" t="s">
        <v>514</v>
      </c>
      <c r="P87" s="17">
        <v>31</v>
      </c>
      <c r="Q87" s="17">
        <v>50</v>
      </c>
      <c r="R87" s="17">
        <v>45</v>
      </c>
      <c r="S87" s="26">
        <v>0.68888888888888888</v>
      </c>
      <c r="T87" s="12" t="s">
        <v>455</v>
      </c>
      <c r="U87" s="12" t="s">
        <v>451</v>
      </c>
      <c r="V87" s="12" t="s">
        <v>450</v>
      </c>
      <c r="W87" s="85">
        <v>607389130</v>
      </c>
      <c r="X87" s="11" t="s">
        <v>344</v>
      </c>
      <c r="Y87" s="87" t="b">
        <v>0</v>
      </c>
      <c r="Z87" s="87" t="b">
        <v>0</v>
      </c>
      <c r="AA87" s="11" t="s">
        <v>338</v>
      </c>
      <c r="AB87" s="11" t="s">
        <v>345</v>
      </c>
      <c r="AC87" s="11" t="s">
        <v>341</v>
      </c>
      <c r="AD87" s="11" t="s">
        <v>339</v>
      </c>
      <c r="AE87" s="11" t="s">
        <v>342</v>
      </c>
      <c r="AF87" s="11" t="s">
        <v>350</v>
      </c>
      <c r="AG87" s="11" t="s">
        <v>352</v>
      </c>
      <c r="AH87" s="11" t="s">
        <v>343</v>
      </c>
      <c r="AI87" s="18" t="s">
        <v>340</v>
      </c>
    </row>
    <row r="88" spans="1:35" s="9" customFormat="1" x14ac:dyDescent="0.35">
      <c r="A88" s="8">
        <v>26</v>
      </c>
      <c r="B88" s="8" t="b">
        <v>1</v>
      </c>
      <c r="C88" s="8" t="b">
        <v>0</v>
      </c>
      <c r="D88" s="8" t="b">
        <v>1</v>
      </c>
      <c r="E88" s="8" t="b">
        <v>0</v>
      </c>
      <c r="F88" s="8" t="b">
        <v>1</v>
      </c>
      <c r="G88" s="8">
        <v>157</v>
      </c>
      <c r="H88" s="8">
        <v>-78</v>
      </c>
      <c r="I88" s="8">
        <v>1</v>
      </c>
      <c r="J88" s="8" t="b">
        <v>1</v>
      </c>
      <c r="K88" s="8"/>
      <c r="L88" s="8">
        <v>79</v>
      </c>
      <c r="M88" s="8"/>
      <c r="N88" s="19">
        <v>79</v>
      </c>
      <c r="O88" s="8" t="s">
        <v>578</v>
      </c>
      <c r="P88" s="17">
        <v>31</v>
      </c>
      <c r="Q88" s="17">
        <v>52</v>
      </c>
      <c r="R88" s="17">
        <v>45</v>
      </c>
      <c r="S88" s="26">
        <v>0.68888888888888888</v>
      </c>
      <c r="T88" s="12" t="s">
        <v>450</v>
      </c>
      <c r="U88" s="12" t="s">
        <v>460</v>
      </c>
      <c r="V88" s="12" t="s">
        <v>450</v>
      </c>
      <c r="W88" s="85">
        <v>98153259</v>
      </c>
      <c r="X88" s="11" t="s">
        <v>344</v>
      </c>
      <c r="Y88" s="87" t="b">
        <v>0</v>
      </c>
      <c r="Z88" s="87" t="b">
        <v>0</v>
      </c>
      <c r="AA88" s="11" t="s">
        <v>338</v>
      </c>
      <c r="AB88" s="11" t="s">
        <v>348</v>
      </c>
      <c r="AC88" s="11" t="s">
        <v>349</v>
      </c>
      <c r="AD88" s="11" t="s">
        <v>339</v>
      </c>
      <c r="AE88" s="11" t="s">
        <v>347</v>
      </c>
      <c r="AF88" s="11" t="s">
        <v>336</v>
      </c>
      <c r="AG88" s="11" t="s">
        <v>352</v>
      </c>
      <c r="AH88" s="11" t="s">
        <v>343</v>
      </c>
      <c r="AI88" s="18" t="s">
        <v>340</v>
      </c>
    </row>
    <row r="89" spans="1:35" x14ac:dyDescent="0.35">
      <c r="A89" s="8">
        <v>1503</v>
      </c>
      <c r="B89" s="8" t="b">
        <v>1</v>
      </c>
      <c r="C89" s="8" t="b">
        <v>0</v>
      </c>
      <c r="D89" s="8" t="b">
        <v>1</v>
      </c>
      <c r="E89" s="8" t="b">
        <v>1</v>
      </c>
      <c r="F89" s="8" t="b">
        <v>0</v>
      </c>
      <c r="G89" s="8">
        <v>23</v>
      </c>
      <c r="H89" s="8">
        <v>57</v>
      </c>
      <c r="I89" s="8">
        <v>1</v>
      </c>
      <c r="J89" s="8" t="b">
        <v>0</v>
      </c>
      <c r="K89" s="8"/>
      <c r="L89" s="8">
        <v>80</v>
      </c>
      <c r="M89" s="8"/>
      <c r="N89" s="19">
        <v>80</v>
      </c>
      <c r="O89" s="8" t="s">
        <v>476</v>
      </c>
      <c r="P89" s="17">
        <v>31</v>
      </c>
      <c r="Q89" s="17">
        <v>56</v>
      </c>
      <c r="R89" s="17">
        <v>45</v>
      </c>
      <c r="S89" s="26">
        <v>0.68888888888888888</v>
      </c>
      <c r="T89" s="12" t="s">
        <v>455</v>
      </c>
      <c r="U89" s="12" t="s">
        <v>451</v>
      </c>
      <c r="V89" s="12" t="s">
        <v>450</v>
      </c>
      <c r="W89" s="85">
        <v>228945218</v>
      </c>
      <c r="X89" s="11" t="s">
        <v>347</v>
      </c>
      <c r="Y89" s="87" t="b">
        <v>1</v>
      </c>
      <c r="Z89" s="87" t="b">
        <v>0</v>
      </c>
      <c r="AA89" s="11" t="s">
        <v>338</v>
      </c>
      <c r="AB89" s="11" t="s">
        <v>348</v>
      </c>
      <c r="AC89" s="11" t="s">
        <v>341</v>
      </c>
      <c r="AD89" s="11" t="s">
        <v>339</v>
      </c>
      <c r="AE89" s="11" t="s">
        <v>347</v>
      </c>
      <c r="AF89" s="11" t="s">
        <v>350</v>
      </c>
      <c r="AG89" s="11" t="s">
        <v>352</v>
      </c>
      <c r="AH89" s="11" t="s">
        <v>343</v>
      </c>
      <c r="AI89" s="18" t="s">
        <v>340</v>
      </c>
    </row>
    <row r="90" spans="1:35" s="9" customFormat="1" x14ac:dyDescent="0.35">
      <c r="A90" s="8">
        <v>132</v>
      </c>
      <c r="B90" s="8" t="b">
        <v>1</v>
      </c>
      <c r="C90" s="8" t="b">
        <v>0</v>
      </c>
      <c r="D90" s="8" t="b">
        <v>1</v>
      </c>
      <c r="E90" s="8" t="b">
        <v>0</v>
      </c>
      <c r="F90" s="8" t="b">
        <v>1</v>
      </c>
      <c r="G90" s="8">
        <v>72</v>
      </c>
      <c r="H90" s="8">
        <v>8</v>
      </c>
      <c r="I90" s="8">
        <v>2</v>
      </c>
      <c r="J90" s="8" t="b">
        <v>0</v>
      </c>
      <c r="K90" s="8"/>
      <c r="L90" s="8">
        <v>81</v>
      </c>
      <c r="M90" s="8"/>
      <c r="N90" s="19">
        <v>80</v>
      </c>
      <c r="O90" s="8" t="s">
        <v>472</v>
      </c>
      <c r="P90" s="17">
        <v>31</v>
      </c>
      <c r="Q90" s="17">
        <v>56</v>
      </c>
      <c r="R90" s="17">
        <v>45</v>
      </c>
      <c r="S90" s="26">
        <v>0.68888888888888888</v>
      </c>
      <c r="T90" s="12" t="s">
        <v>455</v>
      </c>
      <c r="U90" s="12" t="s">
        <v>460</v>
      </c>
      <c r="V90" s="12" t="s">
        <v>450</v>
      </c>
      <c r="W90" s="85">
        <v>590783915</v>
      </c>
      <c r="X90" s="11" t="s">
        <v>347</v>
      </c>
      <c r="Y90" s="87" t="b">
        <v>1</v>
      </c>
      <c r="Z90" s="87" t="b">
        <v>0</v>
      </c>
      <c r="AA90" s="11" t="s">
        <v>338</v>
      </c>
      <c r="AB90" s="11" t="s">
        <v>345</v>
      </c>
      <c r="AC90" s="11" t="s">
        <v>341</v>
      </c>
      <c r="AD90" s="11" t="s">
        <v>339</v>
      </c>
      <c r="AE90" s="11" t="s">
        <v>347</v>
      </c>
      <c r="AF90" s="11" t="s">
        <v>350</v>
      </c>
      <c r="AG90" s="11" t="s">
        <v>352</v>
      </c>
      <c r="AH90" s="11" t="s">
        <v>343</v>
      </c>
      <c r="AI90" s="18" t="s">
        <v>340</v>
      </c>
    </row>
    <row r="91" spans="1:35" x14ac:dyDescent="0.35">
      <c r="A91" s="8">
        <v>1492</v>
      </c>
      <c r="B91" s="8" t="b">
        <v>1</v>
      </c>
      <c r="C91" s="8" t="b">
        <v>0</v>
      </c>
      <c r="D91" s="8" t="b">
        <v>1</v>
      </c>
      <c r="E91" s="8" t="b">
        <v>1</v>
      </c>
      <c r="F91" s="8" t="b">
        <v>0</v>
      </c>
      <c r="G91" s="8">
        <v>62</v>
      </c>
      <c r="H91" s="8">
        <v>18</v>
      </c>
      <c r="I91" s="8">
        <v>3</v>
      </c>
      <c r="J91" s="8" t="b">
        <v>0</v>
      </c>
      <c r="K91" s="8"/>
      <c r="L91" s="8">
        <v>82</v>
      </c>
      <c r="M91" s="8"/>
      <c r="N91" s="19">
        <v>80</v>
      </c>
      <c r="O91" s="8" t="s">
        <v>516</v>
      </c>
      <c r="P91" s="17">
        <v>31</v>
      </c>
      <c r="Q91" s="17">
        <v>56</v>
      </c>
      <c r="R91" s="17">
        <v>45</v>
      </c>
      <c r="S91" s="26">
        <v>0.68888888888888888</v>
      </c>
      <c r="T91" s="12" t="s">
        <v>455</v>
      </c>
      <c r="U91" s="12" t="s">
        <v>460</v>
      </c>
      <c r="V91" s="12" t="s">
        <v>450</v>
      </c>
      <c r="W91" s="85">
        <v>300677459</v>
      </c>
      <c r="X91" s="11" t="s">
        <v>340</v>
      </c>
      <c r="Y91" s="87" t="b">
        <v>1</v>
      </c>
      <c r="Z91" s="87" t="b">
        <v>1</v>
      </c>
      <c r="AA91" s="11" t="s">
        <v>338</v>
      </c>
      <c r="AB91" s="11" t="s">
        <v>348</v>
      </c>
      <c r="AC91" s="11" t="s">
        <v>341</v>
      </c>
      <c r="AD91" s="11" t="s">
        <v>339</v>
      </c>
      <c r="AE91" s="11" t="s">
        <v>347</v>
      </c>
      <c r="AF91" s="11" t="s">
        <v>336</v>
      </c>
      <c r="AG91" s="11" t="s">
        <v>352</v>
      </c>
      <c r="AH91" s="11" t="s">
        <v>343</v>
      </c>
      <c r="AI91" s="18" t="s">
        <v>340</v>
      </c>
    </row>
    <row r="92" spans="1:35" x14ac:dyDescent="0.35">
      <c r="A92" s="8">
        <v>175</v>
      </c>
      <c r="B92" s="8" t="b">
        <v>1</v>
      </c>
      <c r="C92" s="8" t="b">
        <v>0</v>
      </c>
      <c r="D92" s="8" t="b">
        <v>1</v>
      </c>
      <c r="E92" s="8" t="b">
        <v>1</v>
      </c>
      <c r="F92" s="8" t="b">
        <v>0</v>
      </c>
      <c r="G92" s="8">
        <v>55</v>
      </c>
      <c r="H92" s="8">
        <v>28</v>
      </c>
      <c r="I92" s="8">
        <v>1</v>
      </c>
      <c r="J92" s="8" t="b">
        <v>1</v>
      </c>
      <c r="K92" s="8"/>
      <c r="L92" s="8">
        <v>83</v>
      </c>
      <c r="M92" s="8"/>
      <c r="N92" s="19">
        <v>83</v>
      </c>
      <c r="O92" s="8" t="s">
        <v>393</v>
      </c>
      <c r="P92" s="17">
        <v>31</v>
      </c>
      <c r="Q92" s="17">
        <v>60</v>
      </c>
      <c r="R92" s="17">
        <v>45</v>
      </c>
      <c r="S92" s="26">
        <v>0.68888888888888888</v>
      </c>
      <c r="T92" s="12" t="s">
        <v>455</v>
      </c>
      <c r="U92" s="12" t="s">
        <v>451</v>
      </c>
      <c r="V92" s="12" t="s">
        <v>456</v>
      </c>
      <c r="W92" s="85">
        <v>144192624</v>
      </c>
      <c r="X92" s="11" t="s">
        <v>346</v>
      </c>
      <c r="Y92" s="87" t="b">
        <v>1</v>
      </c>
      <c r="Z92" s="87" t="b">
        <v>0</v>
      </c>
      <c r="AA92" s="11" t="s">
        <v>335</v>
      </c>
      <c r="AB92" s="11" t="s">
        <v>348</v>
      </c>
      <c r="AC92" s="11" t="s">
        <v>341</v>
      </c>
      <c r="AD92" s="11" t="s">
        <v>339</v>
      </c>
      <c r="AE92" s="11" t="s">
        <v>347</v>
      </c>
      <c r="AF92" s="11" t="s">
        <v>350</v>
      </c>
      <c r="AG92" s="11" t="s">
        <v>352</v>
      </c>
      <c r="AH92" s="11" t="s">
        <v>346</v>
      </c>
      <c r="AI92" s="18" t="s">
        <v>340</v>
      </c>
    </row>
    <row r="93" spans="1:35" x14ac:dyDescent="0.35">
      <c r="A93" s="8">
        <v>3214</v>
      </c>
      <c r="B93" s="8" t="b">
        <v>1</v>
      </c>
      <c r="C93" s="8" t="b">
        <v>0</v>
      </c>
      <c r="D93" s="8" t="b">
        <v>1</v>
      </c>
      <c r="E93" s="8" t="b">
        <v>1</v>
      </c>
      <c r="F93" s="8" t="b">
        <v>0</v>
      </c>
      <c r="G93" s="8">
        <v>10</v>
      </c>
      <c r="H93" s="8">
        <v>74</v>
      </c>
      <c r="I93" s="8">
        <v>1</v>
      </c>
      <c r="J93" s="8" t="b">
        <v>0</v>
      </c>
      <c r="K93" s="8"/>
      <c r="L93" s="8">
        <v>84</v>
      </c>
      <c r="M93" s="8"/>
      <c r="N93" s="19">
        <v>84</v>
      </c>
      <c r="O93" s="8" t="s">
        <v>465</v>
      </c>
      <c r="P93" s="17">
        <v>31</v>
      </c>
      <c r="Q93" s="17">
        <v>71</v>
      </c>
      <c r="R93" s="17">
        <v>45</v>
      </c>
      <c r="S93" s="26">
        <v>0.68888888888888888</v>
      </c>
      <c r="T93" s="12" t="s">
        <v>455</v>
      </c>
      <c r="U93" s="12" t="s">
        <v>460</v>
      </c>
      <c r="V93" s="12" t="s">
        <v>453</v>
      </c>
      <c r="W93" s="85">
        <v>9469780</v>
      </c>
      <c r="X93" s="11" t="s">
        <v>347</v>
      </c>
      <c r="Y93" s="87" t="b">
        <v>1</v>
      </c>
      <c r="Z93" s="87" t="b">
        <v>0</v>
      </c>
      <c r="AA93" s="11" t="s">
        <v>338</v>
      </c>
      <c r="AB93" s="11" t="s">
        <v>348</v>
      </c>
      <c r="AC93" s="11" t="s">
        <v>341</v>
      </c>
      <c r="AD93" s="11" t="s">
        <v>339</v>
      </c>
      <c r="AE93" s="11" t="s">
        <v>347</v>
      </c>
      <c r="AF93" s="11" t="s">
        <v>350</v>
      </c>
      <c r="AG93" s="11" t="s">
        <v>352</v>
      </c>
      <c r="AH93" s="11" t="s">
        <v>343</v>
      </c>
      <c r="AI93" s="18" t="s">
        <v>340</v>
      </c>
    </row>
    <row r="94" spans="1:35" x14ac:dyDescent="0.35">
      <c r="A94" s="8">
        <v>223</v>
      </c>
      <c r="B94" s="8" t="b">
        <v>1</v>
      </c>
      <c r="C94" s="8" t="b">
        <v>0</v>
      </c>
      <c r="D94" s="8" t="b">
        <v>1</v>
      </c>
      <c r="E94" s="8" t="b">
        <v>0</v>
      </c>
      <c r="F94" s="8" t="b">
        <v>1</v>
      </c>
      <c r="G94" s="8">
        <v>145</v>
      </c>
      <c r="H94" s="8">
        <v>-60</v>
      </c>
      <c r="I94" s="8">
        <v>1</v>
      </c>
      <c r="J94" s="8" t="b">
        <v>1</v>
      </c>
      <c r="K94" s="8"/>
      <c r="L94" s="8">
        <v>85</v>
      </c>
      <c r="M94" s="8"/>
      <c r="N94" s="19">
        <v>85</v>
      </c>
      <c r="O94" s="8" t="s">
        <v>539</v>
      </c>
      <c r="P94" s="17">
        <v>31</v>
      </c>
      <c r="Q94" s="17">
        <v>74</v>
      </c>
      <c r="R94" s="17">
        <v>45</v>
      </c>
      <c r="S94" s="26">
        <v>0.68888888888888888</v>
      </c>
      <c r="T94" s="12" t="s">
        <v>455</v>
      </c>
      <c r="U94" s="12" t="s">
        <v>451</v>
      </c>
      <c r="V94" s="12" t="s">
        <v>450</v>
      </c>
      <c r="W94" s="85">
        <v>2038008803</v>
      </c>
      <c r="X94" s="11" t="s">
        <v>346</v>
      </c>
      <c r="Y94" s="87" t="b">
        <v>1</v>
      </c>
      <c r="Z94" s="87" t="b">
        <v>0</v>
      </c>
      <c r="AA94" s="11" t="s">
        <v>338</v>
      </c>
      <c r="AB94" s="11" t="s">
        <v>348</v>
      </c>
      <c r="AC94" s="11" t="s">
        <v>341</v>
      </c>
      <c r="AD94" s="11" t="s">
        <v>339</v>
      </c>
      <c r="AE94" s="11" t="s">
        <v>347</v>
      </c>
      <c r="AF94" s="11" t="s">
        <v>350</v>
      </c>
      <c r="AG94" s="11" t="s">
        <v>352</v>
      </c>
      <c r="AH94" s="11" t="s">
        <v>346</v>
      </c>
      <c r="AI94" s="18" t="s">
        <v>340</v>
      </c>
    </row>
    <row r="95" spans="1:35" s="9" customFormat="1" x14ac:dyDescent="0.35">
      <c r="A95" s="8">
        <v>120</v>
      </c>
      <c r="B95" s="8" t="b">
        <v>1</v>
      </c>
      <c r="C95" s="8" t="b">
        <v>0</v>
      </c>
      <c r="D95" s="8" t="b">
        <v>1</v>
      </c>
      <c r="E95" s="8" t="b">
        <v>1</v>
      </c>
      <c r="F95" s="8" t="b">
        <v>0</v>
      </c>
      <c r="G95" s="8">
        <v>62</v>
      </c>
      <c r="H95" s="8">
        <v>24</v>
      </c>
      <c r="I95" s="8">
        <v>1</v>
      </c>
      <c r="J95" s="8" t="b">
        <v>0</v>
      </c>
      <c r="K95" s="8"/>
      <c r="L95" s="8">
        <v>86</v>
      </c>
      <c r="M95" s="8"/>
      <c r="N95" s="19">
        <v>86</v>
      </c>
      <c r="O95" s="8" t="s">
        <v>519</v>
      </c>
      <c r="P95" s="17">
        <v>31</v>
      </c>
      <c r="Q95" s="17">
        <v>85</v>
      </c>
      <c r="R95" s="17">
        <v>45</v>
      </c>
      <c r="S95" s="26">
        <v>0.68888888888888888</v>
      </c>
      <c r="T95" s="12" t="s">
        <v>455</v>
      </c>
      <c r="U95" s="12" t="s">
        <v>451</v>
      </c>
      <c r="V95" s="12" t="s">
        <v>450</v>
      </c>
      <c r="W95" s="85">
        <v>88852794</v>
      </c>
      <c r="X95" s="11" t="s">
        <v>344</v>
      </c>
      <c r="Y95" s="87" t="b">
        <v>0</v>
      </c>
      <c r="Z95" s="87" t="b">
        <v>0</v>
      </c>
      <c r="AA95" s="11" t="s">
        <v>338</v>
      </c>
      <c r="AB95" s="11" t="s">
        <v>345</v>
      </c>
      <c r="AC95" s="11" t="s">
        <v>341</v>
      </c>
      <c r="AD95" s="11" t="s">
        <v>339</v>
      </c>
      <c r="AE95" s="11" t="s">
        <v>347</v>
      </c>
      <c r="AF95" s="11" t="s">
        <v>350</v>
      </c>
      <c r="AG95" s="11" t="s">
        <v>337</v>
      </c>
      <c r="AH95" s="11" t="s">
        <v>343</v>
      </c>
      <c r="AI95" s="18" t="s">
        <v>340</v>
      </c>
    </row>
    <row r="96" spans="1:35" x14ac:dyDescent="0.35">
      <c r="A96" s="8">
        <v>108</v>
      </c>
      <c r="B96" s="8" t="b">
        <v>1</v>
      </c>
      <c r="C96" s="8" t="b">
        <v>0</v>
      </c>
      <c r="D96" s="8" t="b">
        <v>1</v>
      </c>
      <c r="E96" s="8" t="b">
        <v>0</v>
      </c>
      <c r="F96" s="8" t="b">
        <v>0</v>
      </c>
      <c r="G96" s="8">
        <v>154</v>
      </c>
      <c r="H96" s="8">
        <v>-67</v>
      </c>
      <c r="I96" s="8">
        <v>1</v>
      </c>
      <c r="J96" s="8" t="b">
        <v>1</v>
      </c>
      <c r="K96" s="8"/>
      <c r="L96" s="8">
        <v>87</v>
      </c>
      <c r="M96" s="8"/>
      <c r="N96" s="19">
        <v>87</v>
      </c>
      <c r="O96" s="8" t="s">
        <v>581</v>
      </c>
      <c r="P96" s="17">
        <v>31</v>
      </c>
      <c r="Q96" s="17">
        <v>92</v>
      </c>
      <c r="R96" s="17">
        <v>45</v>
      </c>
      <c r="S96" s="26">
        <v>0.68888888888888888</v>
      </c>
      <c r="T96" s="12" t="s">
        <v>455</v>
      </c>
      <c r="U96" s="12" t="s">
        <v>460</v>
      </c>
      <c r="V96" s="12" t="s">
        <v>450</v>
      </c>
      <c r="W96" s="85">
        <v>541906844</v>
      </c>
      <c r="X96" s="11" t="s">
        <v>339</v>
      </c>
      <c r="Y96" s="87" t="b">
        <v>1</v>
      </c>
      <c r="Z96" s="87" t="b">
        <v>1</v>
      </c>
      <c r="AA96" s="11" t="s">
        <v>338</v>
      </c>
      <c r="AB96" s="11" t="s">
        <v>348</v>
      </c>
      <c r="AC96" s="11" t="s">
        <v>349</v>
      </c>
      <c r="AD96" s="11" t="s">
        <v>339</v>
      </c>
      <c r="AE96" s="11" t="s">
        <v>347</v>
      </c>
      <c r="AF96" s="11" t="s">
        <v>350</v>
      </c>
      <c r="AG96" s="11" t="s">
        <v>352</v>
      </c>
      <c r="AH96" s="11" t="s">
        <v>346</v>
      </c>
      <c r="AI96" s="18" t="s">
        <v>340</v>
      </c>
    </row>
    <row r="97" spans="1:35" x14ac:dyDescent="0.35">
      <c r="A97" s="8">
        <v>85</v>
      </c>
      <c r="B97" s="8" t="b">
        <v>1</v>
      </c>
      <c r="C97" s="8" t="b">
        <v>0</v>
      </c>
      <c r="D97" s="8" t="b">
        <v>1</v>
      </c>
      <c r="E97" s="8" t="b">
        <v>1</v>
      </c>
      <c r="F97" s="8" t="b">
        <v>0</v>
      </c>
      <c r="G97" s="8">
        <v>33</v>
      </c>
      <c r="H97" s="8">
        <v>55</v>
      </c>
      <c r="I97" s="8">
        <v>1</v>
      </c>
      <c r="J97" s="8" t="b">
        <v>0</v>
      </c>
      <c r="K97" s="8"/>
      <c r="L97" s="8">
        <v>88</v>
      </c>
      <c r="M97" s="8"/>
      <c r="N97" s="19">
        <v>88</v>
      </c>
      <c r="O97" s="8" t="s">
        <v>496</v>
      </c>
      <c r="P97" s="17">
        <v>31</v>
      </c>
      <c r="Q97" s="17">
        <v>96</v>
      </c>
      <c r="R97" s="17">
        <v>45</v>
      </c>
      <c r="S97" s="26">
        <v>0.68888888888888888</v>
      </c>
      <c r="T97" s="12" t="s">
        <v>455</v>
      </c>
      <c r="U97" s="12" t="s">
        <v>460</v>
      </c>
      <c r="V97" s="12" t="s">
        <v>456</v>
      </c>
      <c r="W97" s="85">
        <v>1879059236</v>
      </c>
      <c r="X97" s="11" t="s">
        <v>342</v>
      </c>
      <c r="Y97" s="87" t="b">
        <v>0</v>
      </c>
      <c r="Z97" s="87" t="b">
        <v>0</v>
      </c>
      <c r="AA97" s="11" t="s">
        <v>335</v>
      </c>
      <c r="AB97" s="11" t="s">
        <v>345</v>
      </c>
      <c r="AC97" s="11" t="s">
        <v>341</v>
      </c>
      <c r="AD97" s="11" t="s">
        <v>339</v>
      </c>
      <c r="AE97" s="11" t="s">
        <v>347</v>
      </c>
      <c r="AF97" s="11" t="s">
        <v>350</v>
      </c>
      <c r="AG97" s="11" t="s">
        <v>352</v>
      </c>
      <c r="AH97" s="11" t="s">
        <v>346</v>
      </c>
      <c r="AI97" s="18" t="s">
        <v>340</v>
      </c>
    </row>
    <row r="98" spans="1:35" x14ac:dyDescent="0.35">
      <c r="A98" s="8">
        <v>89</v>
      </c>
      <c r="B98" s="8" t="b">
        <v>1</v>
      </c>
      <c r="C98" s="8" t="b">
        <v>0</v>
      </c>
      <c r="D98" s="8" t="b">
        <v>1</v>
      </c>
      <c r="E98" s="8" t="b">
        <v>1</v>
      </c>
      <c r="F98" s="8" t="b">
        <v>0</v>
      </c>
      <c r="G98" s="8">
        <v>117</v>
      </c>
      <c r="H98" s="8">
        <v>-28</v>
      </c>
      <c r="I98" s="8">
        <v>1</v>
      </c>
      <c r="J98" s="8" t="b">
        <v>1</v>
      </c>
      <c r="K98" s="8"/>
      <c r="L98" s="8">
        <v>89</v>
      </c>
      <c r="M98" s="8"/>
      <c r="N98" s="19">
        <v>89</v>
      </c>
      <c r="O98" s="8" t="s">
        <v>540</v>
      </c>
      <c r="P98" s="17">
        <v>31</v>
      </c>
      <c r="Q98" s="17">
        <v>115</v>
      </c>
      <c r="R98" s="17">
        <v>45</v>
      </c>
      <c r="S98" s="26">
        <v>0.68888888888888888</v>
      </c>
      <c r="T98" s="12" t="s">
        <v>450</v>
      </c>
      <c r="U98" s="12" t="s">
        <v>451</v>
      </c>
      <c r="V98" s="12" t="s">
        <v>450</v>
      </c>
      <c r="W98" s="85">
        <v>1653299592</v>
      </c>
      <c r="X98" s="11" t="s">
        <v>350</v>
      </c>
      <c r="Y98" s="87" t="b">
        <v>1</v>
      </c>
      <c r="Z98" s="87" t="b">
        <v>1</v>
      </c>
      <c r="AA98" s="11" t="s">
        <v>338</v>
      </c>
      <c r="AB98" s="11" t="s">
        <v>348</v>
      </c>
      <c r="AC98" s="11" t="s">
        <v>341</v>
      </c>
      <c r="AD98" s="11" t="s">
        <v>339</v>
      </c>
      <c r="AE98" s="11" t="s">
        <v>347</v>
      </c>
      <c r="AF98" s="11" t="s">
        <v>350</v>
      </c>
      <c r="AG98" s="11" t="s">
        <v>352</v>
      </c>
      <c r="AH98" s="11" t="s">
        <v>343</v>
      </c>
      <c r="AI98" s="18" t="s">
        <v>340</v>
      </c>
    </row>
    <row r="99" spans="1:35" x14ac:dyDescent="0.35">
      <c r="A99" s="8">
        <v>166</v>
      </c>
      <c r="B99" s="8" t="b">
        <v>1</v>
      </c>
      <c r="C99" s="8" t="b">
        <v>0</v>
      </c>
      <c r="D99" s="8" t="b">
        <v>1</v>
      </c>
      <c r="E99" s="8" t="b">
        <v>1</v>
      </c>
      <c r="F99" s="8" t="b">
        <v>0</v>
      </c>
      <c r="G99" s="8">
        <v>55</v>
      </c>
      <c r="H99" s="8">
        <v>35</v>
      </c>
      <c r="I99" s="8">
        <v>1</v>
      </c>
      <c r="J99" s="8" t="b">
        <v>0</v>
      </c>
      <c r="K99" s="8"/>
      <c r="L99" s="8">
        <v>90</v>
      </c>
      <c r="M99" s="8"/>
      <c r="N99" s="19">
        <v>90</v>
      </c>
      <c r="O99" s="8" t="s">
        <v>494</v>
      </c>
      <c r="P99" s="17">
        <v>31</v>
      </c>
      <c r="Q99" s="17">
        <v>133</v>
      </c>
      <c r="R99" s="17">
        <v>45</v>
      </c>
      <c r="S99" s="26">
        <v>0.68888888888888888</v>
      </c>
      <c r="T99" s="12" t="s">
        <v>455</v>
      </c>
      <c r="U99" s="12" t="s">
        <v>451</v>
      </c>
      <c r="V99" s="12" t="s">
        <v>456</v>
      </c>
      <c r="W99" s="85">
        <v>1976020540</v>
      </c>
      <c r="X99" s="11" t="s">
        <v>343</v>
      </c>
      <c r="Y99" s="87" t="b">
        <v>1</v>
      </c>
      <c r="Z99" s="87" t="b">
        <v>0</v>
      </c>
      <c r="AA99" s="11" t="s">
        <v>338</v>
      </c>
      <c r="AB99" s="11" t="s">
        <v>348</v>
      </c>
      <c r="AC99" s="11" t="s">
        <v>341</v>
      </c>
      <c r="AD99" s="11" t="s">
        <v>339</v>
      </c>
      <c r="AE99" s="11" t="s">
        <v>347</v>
      </c>
      <c r="AF99" s="11" t="s">
        <v>350</v>
      </c>
      <c r="AG99" s="11" t="s">
        <v>352</v>
      </c>
      <c r="AH99" s="11" t="s">
        <v>343</v>
      </c>
      <c r="AI99" s="18" t="s">
        <v>340</v>
      </c>
    </row>
    <row r="100" spans="1:35" x14ac:dyDescent="0.35">
      <c r="A100" s="8">
        <v>104</v>
      </c>
      <c r="B100" s="8" t="b">
        <v>1</v>
      </c>
      <c r="C100" s="8" t="b">
        <v>0</v>
      </c>
      <c r="D100" s="8" t="b">
        <v>1</v>
      </c>
      <c r="E100" s="8" t="b">
        <v>1</v>
      </c>
      <c r="F100" s="8" t="b">
        <v>0</v>
      </c>
      <c r="G100" s="8">
        <v>117</v>
      </c>
      <c r="H100" s="8">
        <v>-26</v>
      </c>
      <c r="I100" s="8">
        <v>1</v>
      </c>
      <c r="J100" s="8" t="b">
        <v>1</v>
      </c>
      <c r="K100" s="8"/>
      <c r="L100" s="8">
        <v>91</v>
      </c>
      <c r="M100" s="8"/>
      <c r="N100" s="19">
        <v>91</v>
      </c>
      <c r="O100" s="8" t="s">
        <v>400</v>
      </c>
      <c r="P100" s="17">
        <v>31</v>
      </c>
      <c r="Q100" s="17">
        <v>137</v>
      </c>
      <c r="R100" s="17">
        <v>45</v>
      </c>
      <c r="S100" s="26">
        <v>0.68888888888888888</v>
      </c>
      <c r="T100" s="12" t="s">
        <v>455</v>
      </c>
      <c r="U100" s="12" t="s">
        <v>451</v>
      </c>
      <c r="V100" s="12" t="s">
        <v>450</v>
      </c>
      <c r="W100" s="85">
        <v>37559164</v>
      </c>
      <c r="X100" s="11" t="s">
        <v>347</v>
      </c>
      <c r="Y100" s="87" t="b">
        <v>1</v>
      </c>
      <c r="Z100" s="87" t="b">
        <v>0</v>
      </c>
      <c r="AA100" s="11" t="s">
        <v>338</v>
      </c>
      <c r="AB100" s="11" t="s">
        <v>348</v>
      </c>
      <c r="AC100" s="11" t="s">
        <v>341</v>
      </c>
      <c r="AD100" s="11" t="s">
        <v>339</v>
      </c>
      <c r="AE100" s="11" t="s">
        <v>347</v>
      </c>
      <c r="AF100" s="11" t="s">
        <v>350</v>
      </c>
      <c r="AG100" s="11" t="s">
        <v>352</v>
      </c>
      <c r="AH100" s="11" t="s">
        <v>346</v>
      </c>
      <c r="AI100" s="18" t="s">
        <v>340</v>
      </c>
    </row>
    <row r="101" spans="1:35" x14ac:dyDescent="0.35">
      <c r="A101" s="8">
        <v>126</v>
      </c>
      <c r="B101" s="8" t="b">
        <v>1</v>
      </c>
      <c r="C101" s="8" t="b">
        <v>0</v>
      </c>
      <c r="D101" s="8" t="b">
        <v>1</v>
      </c>
      <c r="E101" s="8" t="b">
        <v>1</v>
      </c>
      <c r="F101" s="8" t="b">
        <v>0</v>
      </c>
      <c r="G101" s="8">
        <v>80</v>
      </c>
      <c r="H101" s="8">
        <v>12</v>
      </c>
      <c r="I101" s="8">
        <v>1</v>
      </c>
      <c r="J101" s="8" t="b">
        <v>0</v>
      </c>
      <c r="K101" s="8"/>
      <c r="L101" s="8">
        <v>92</v>
      </c>
      <c r="M101" s="8"/>
      <c r="N101" s="19">
        <v>92</v>
      </c>
      <c r="O101" s="8" t="s">
        <v>528</v>
      </c>
      <c r="P101" s="17">
        <v>31</v>
      </c>
      <c r="Q101" s="17">
        <v>205</v>
      </c>
      <c r="R101" s="17">
        <v>45</v>
      </c>
      <c r="S101" s="26">
        <v>0.68888888888888888</v>
      </c>
      <c r="T101" s="12" t="s">
        <v>455</v>
      </c>
      <c r="U101" s="12" t="s">
        <v>451</v>
      </c>
      <c r="V101" s="12" t="s">
        <v>450</v>
      </c>
      <c r="W101" s="85">
        <v>1252383746</v>
      </c>
      <c r="X101" s="11" t="s">
        <v>341</v>
      </c>
      <c r="Y101" s="87" t="b">
        <v>1</v>
      </c>
      <c r="Z101" s="87" t="b">
        <v>1</v>
      </c>
      <c r="AA101" s="11" t="s">
        <v>335</v>
      </c>
      <c r="AB101" s="11" t="s">
        <v>348</v>
      </c>
      <c r="AC101" s="11" t="s">
        <v>341</v>
      </c>
      <c r="AD101" s="11" t="s">
        <v>339</v>
      </c>
      <c r="AE101" s="11" t="s">
        <v>342</v>
      </c>
      <c r="AF101" s="11" t="s">
        <v>336</v>
      </c>
      <c r="AG101" s="11" t="s">
        <v>352</v>
      </c>
      <c r="AH101" s="11" t="s">
        <v>346</v>
      </c>
      <c r="AI101" s="18" t="s">
        <v>340</v>
      </c>
    </row>
    <row r="102" spans="1:35" x14ac:dyDescent="0.35">
      <c r="A102" s="8">
        <v>48</v>
      </c>
      <c r="B102" s="8" t="b">
        <v>1</v>
      </c>
      <c r="C102" s="8" t="b">
        <v>0</v>
      </c>
      <c r="D102" s="8" t="b">
        <v>1</v>
      </c>
      <c r="E102" s="8" t="b">
        <v>1</v>
      </c>
      <c r="F102" s="8" t="b">
        <v>0</v>
      </c>
      <c r="G102" s="8">
        <v>10</v>
      </c>
      <c r="H102" s="8">
        <v>83</v>
      </c>
      <c r="I102" s="8">
        <v>1</v>
      </c>
      <c r="J102" s="8" t="b">
        <v>1</v>
      </c>
      <c r="K102" s="8"/>
      <c r="L102" s="8">
        <v>93</v>
      </c>
      <c r="M102" s="8"/>
      <c r="N102" s="19">
        <v>93</v>
      </c>
      <c r="O102" s="8" t="s">
        <v>464</v>
      </c>
      <c r="P102" s="17">
        <v>31</v>
      </c>
      <c r="Q102" s="17">
        <v>210</v>
      </c>
      <c r="R102" s="17">
        <v>45</v>
      </c>
      <c r="S102" s="26">
        <v>0.68888888888888888</v>
      </c>
      <c r="T102" s="12" t="s">
        <v>455</v>
      </c>
      <c r="U102" s="12" t="s">
        <v>451</v>
      </c>
      <c r="V102" s="12" t="s">
        <v>456</v>
      </c>
      <c r="W102" s="85">
        <v>889584749</v>
      </c>
      <c r="X102" s="11" t="s">
        <v>343</v>
      </c>
      <c r="Y102" s="87" t="b">
        <v>0</v>
      </c>
      <c r="Z102" s="87" t="b">
        <v>0</v>
      </c>
      <c r="AA102" s="11" t="s">
        <v>338</v>
      </c>
      <c r="AB102" s="11" t="s">
        <v>348</v>
      </c>
      <c r="AC102" s="11" t="s">
        <v>341</v>
      </c>
      <c r="AD102" s="11" t="s">
        <v>339</v>
      </c>
      <c r="AE102" s="11" t="s">
        <v>347</v>
      </c>
      <c r="AF102" s="11" t="s">
        <v>350</v>
      </c>
      <c r="AG102" s="11" t="s">
        <v>352</v>
      </c>
      <c r="AH102" s="11" t="s">
        <v>346</v>
      </c>
      <c r="AI102" s="18" t="s">
        <v>340</v>
      </c>
    </row>
    <row r="103" spans="1:35" x14ac:dyDescent="0.35">
      <c r="A103" s="8">
        <v>3213</v>
      </c>
      <c r="B103" s="8" t="b">
        <v>1</v>
      </c>
      <c r="C103" s="8" t="b">
        <v>0</v>
      </c>
      <c r="D103" s="8" t="b">
        <v>1</v>
      </c>
      <c r="E103" s="8" t="b">
        <v>1</v>
      </c>
      <c r="F103" s="8" t="b">
        <v>0</v>
      </c>
      <c r="G103" s="8">
        <v>43</v>
      </c>
      <c r="H103" s="8">
        <v>51</v>
      </c>
      <c r="I103" s="8">
        <v>1</v>
      </c>
      <c r="J103" s="8" t="b">
        <v>0</v>
      </c>
      <c r="K103" s="8"/>
      <c r="L103" s="8">
        <v>94</v>
      </c>
      <c r="M103" s="8"/>
      <c r="N103" s="19">
        <v>94</v>
      </c>
      <c r="O103" s="8" t="s">
        <v>490</v>
      </c>
      <c r="P103" s="17">
        <v>31</v>
      </c>
      <c r="Q103" s="17">
        <v>297</v>
      </c>
      <c r="R103" s="17">
        <v>45</v>
      </c>
      <c r="S103" s="26">
        <v>0.68888888888888888</v>
      </c>
      <c r="T103" s="12" t="s">
        <v>455</v>
      </c>
      <c r="U103" s="12" t="s">
        <v>451</v>
      </c>
      <c r="V103" s="12" t="s">
        <v>450</v>
      </c>
      <c r="W103" s="85">
        <v>423837352</v>
      </c>
      <c r="X103" s="11" t="s">
        <v>338</v>
      </c>
      <c r="Y103" s="87" t="b">
        <v>1</v>
      </c>
      <c r="Z103" s="87" t="b">
        <v>1</v>
      </c>
      <c r="AA103" s="11" t="s">
        <v>338</v>
      </c>
      <c r="AB103" s="11" t="s">
        <v>348</v>
      </c>
      <c r="AC103" s="11" t="s">
        <v>341</v>
      </c>
      <c r="AD103" s="11" t="s">
        <v>339</v>
      </c>
      <c r="AE103" s="11" t="s">
        <v>342</v>
      </c>
      <c r="AF103" s="11" t="s">
        <v>350</v>
      </c>
      <c r="AG103" s="11" t="s">
        <v>352</v>
      </c>
      <c r="AH103" s="11" t="s">
        <v>343</v>
      </c>
      <c r="AI103" s="18" t="s">
        <v>340</v>
      </c>
    </row>
    <row r="104" spans="1:35" x14ac:dyDescent="0.35">
      <c r="A104" s="8">
        <v>187</v>
      </c>
      <c r="B104" s="8" t="b">
        <v>1</v>
      </c>
      <c r="C104" s="8" t="b">
        <v>0</v>
      </c>
      <c r="D104" s="8" t="b">
        <v>1</v>
      </c>
      <c r="E104" s="8" t="b">
        <v>1</v>
      </c>
      <c r="F104" s="8" t="b">
        <v>0</v>
      </c>
      <c r="G104" s="8">
        <v>43</v>
      </c>
      <c r="H104" s="8">
        <v>52</v>
      </c>
      <c r="I104" s="8">
        <v>1</v>
      </c>
      <c r="J104" s="8" t="b">
        <v>1</v>
      </c>
      <c r="K104" s="8"/>
      <c r="L104" s="8">
        <v>95</v>
      </c>
      <c r="M104" s="8"/>
      <c r="N104" s="19">
        <v>95</v>
      </c>
      <c r="O104" s="8" t="s">
        <v>488</v>
      </c>
      <c r="P104" s="17">
        <v>31</v>
      </c>
      <c r="Q104" s="17">
        <v>305</v>
      </c>
      <c r="R104" s="17">
        <v>45</v>
      </c>
      <c r="S104" s="26">
        <v>0.68888888888888888</v>
      </c>
      <c r="T104" s="12" t="s">
        <v>450</v>
      </c>
      <c r="U104" s="12" t="s">
        <v>460</v>
      </c>
      <c r="V104" s="12" t="s">
        <v>456</v>
      </c>
      <c r="W104" s="85">
        <v>754110143</v>
      </c>
      <c r="X104" s="11" t="s">
        <v>350</v>
      </c>
      <c r="Y104" s="87" t="b">
        <v>1</v>
      </c>
      <c r="Z104" s="87" t="b">
        <v>1</v>
      </c>
      <c r="AA104" s="11" t="s">
        <v>338</v>
      </c>
      <c r="AB104" s="11" t="s">
        <v>348</v>
      </c>
      <c r="AC104" s="11" t="s">
        <v>341</v>
      </c>
      <c r="AD104" s="11" t="s">
        <v>339</v>
      </c>
      <c r="AE104" s="11" t="s">
        <v>347</v>
      </c>
      <c r="AF104" s="11" t="s">
        <v>350</v>
      </c>
      <c r="AG104" s="11" t="s">
        <v>352</v>
      </c>
      <c r="AH104" s="11" t="s">
        <v>346</v>
      </c>
      <c r="AI104" s="18" t="s">
        <v>340</v>
      </c>
    </row>
    <row r="105" spans="1:35" x14ac:dyDescent="0.35">
      <c r="A105" s="8">
        <v>125</v>
      </c>
      <c r="B105" s="8" t="b">
        <v>1</v>
      </c>
      <c r="C105" s="8" t="b">
        <v>0</v>
      </c>
      <c r="D105" s="8" t="b">
        <v>1</v>
      </c>
      <c r="E105" s="8" t="b">
        <v>1</v>
      </c>
      <c r="F105" s="8" t="b">
        <v>0</v>
      </c>
      <c r="G105" s="8">
        <v>55</v>
      </c>
      <c r="H105" s="8">
        <v>41</v>
      </c>
      <c r="I105" s="8">
        <v>1</v>
      </c>
      <c r="J105" s="8" t="b">
        <v>0</v>
      </c>
      <c r="K105" s="8"/>
      <c r="L105" s="8">
        <v>96</v>
      </c>
      <c r="M105" s="8"/>
      <c r="N105" s="19">
        <v>96</v>
      </c>
      <c r="O105" s="8" t="s">
        <v>497</v>
      </c>
      <c r="P105" s="17">
        <v>31</v>
      </c>
      <c r="Q105" s="17">
        <v>327</v>
      </c>
      <c r="R105" s="17">
        <v>45</v>
      </c>
      <c r="S105" s="26">
        <v>0.68888888888888888</v>
      </c>
      <c r="T105" s="12" t="s">
        <v>455</v>
      </c>
      <c r="U105" s="12" t="s">
        <v>451</v>
      </c>
      <c r="V105" s="12" t="s">
        <v>498</v>
      </c>
      <c r="W105" s="85">
        <v>425524591</v>
      </c>
      <c r="X105" s="11" t="s">
        <v>341</v>
      </c>
      <c r="Y105" s="87" t="b">
        <v>1</v>
      </c>
      <c r="Z105" s="87" t="b">
        <v>1</v>
      </c>
      <c r="AA105" s="11" t="s">
        <v>338</v>
      </c>
      <c r="AB105" s="11" t="s">
        <v>348</v>
      </c>
      <c r="AC105" s="11" t="s">
        <v>341</v>
      </c>
      <c r="AD105" s="11" t="s">
        <v>339</v>
      </c>
      <c r="AE105" s="11" t="s">
        <v>347</v>
      </c>
      <c r="AF105" s="11" t="s">
        <v>350</v>
      </c>
      <c r="AG105" s="11" t="s">
        <v>352</v>
      </c>
      <c r="AH105" s="11" t="s">
        <v>343</v>
      </c>
      <c r="AI105" s="18" t="s">
        <v>340</v>
      </c>
    </row>
    <row r="106" spans="1:35" ht="29" x14ac:dyDescent="0.35">
      <c r="A106" s="8">
        <v>3217</v>
      </c>
      <c r="B106" s="8" t="b">
        <v>1</v>
      </c>
      <c r="C106" s="8" t="b">
        <v>0</v>
      </c>
      <c r="D106" s="8" t="b">
        <v>1</v>
      </c>
      <c r="E106" s="8" t="b">
        <v>0</v>
      </c>
      <c r="F106" s="8" t="b">
        <v>0</v>
      </c>
      <c r="G106" s="8">
        <v>152</v>
      </c>
      <c r="H106" s="8">
        <v>-55</v>
      </c>
      <c r="I106" s="8">
        <v>1</v>
      </c>
      <c r="J106" s="8" t="b">
        <v>1</v>
      </c>
      <c r="K106" s="8"/>
      <c r="L106" s="8">
        <v>97</v>
      </c>
      <c r="M106" s="8"/>
      <c r="N106" s="19">
        <v>97</v>
      </c>
      <c r="O106" s="8" t="s">
        <v>580</v>
      </c>
      <c r="P106" s="17">
        <v>31</v>
      </c>
      <c r="Q106" s="17">
        <v>905</v>
      </c>
      <c r="R106" s="17">
        <v>45</v>
      </c>
      <c r="S106" s="26">
        <v>0.68888888888888888</v>
      </c>
      <c r="T106" s="12" t="s">
        <v>450</v>
      </c>
      <c r="U106" s="12" t="s">
        <v>460</v>
      </c>
      <c r="V106" s="12" t="s">
        <v>450</v>
      </c>
      <c r="W106" s="85">
        <v>1313509730</v>
      </c>
      <c r="X106" s="11" t="s">
        <v>343</v>
      </c>
      <c r="Y106" s="87" t="b">
        <v>0</v>
      </c>
      <c r="Z106" s="87" t="b">
        <v>0</v>
      </c>
      <c r="AA106" s="11" t="s">
        <v>335</v>
      </c>
      <c r="AB106" s="11" t="s">
        <v>348</v>
      </c>
      <c r="AC106" s="11" t="s">
        <v>341</v>
      </c>
      <c r="AD106" s="11" t="s">
        <v>339</v>
      </c>
      <c r="AE106" s="11" t="s">
        <v>342</v>
      </c>
      <c r="AF106" s="11" t="s">
        <v>336</v>
      </c>
      <c r="AG106" s="11" t="s">
        <v>352</v>
      </c>
      <c r="AH106" s="11" t="s">
        <v>346</v>
      </c>
      <c r="AI106" s="18" t="s">
        <v>340</v>
      </c>
    </row>
    <row r="107" spans="1:35" x14ac:dyDescent="0.35">
      <c r="A107" s="8">
        <v>3184</v>
      </c>
      <c r="B107" s="8" t="b">
        <v>1</v>
      </c>
      <c r="C107" s="8" t="b">
        <v>0</v>
      </c>
      <c r="D107" s="8" t="b">
        <v>1</v>
      </c>
      <c r="E107" s="8" t="b">
        <v>0</v>
      </c>
      <c r="F107" s="8" t="b">
        <v>0</v>
      </c>
      <c r="G107" s="8">
        <v>145</v>
      </c>
      <c r="H107" s="8">
        <v>-48</v>
      </c>
      <c r="I107" s="8">
        <v>2</v>
      </c>
      <c r="J107" s="8" t="b">
        <v>1</v>
      </c>
      <c r="K107" s="8"/>
      <c r="L107" s="8">
        <v>98</v>
      </c>
      <c r="M107" s="8"/>
      <c r="N107" s="19">
        <v>97</v>
      </c>
      <c r="O107" s="8" t="s">
        <v>577</v>
      </c>
      <c r="P107" s="17">
        <v>31</v>
      </c>
      <c r="Q107" s="17">
        <v>905</v>
      </c>
      <c r="R107" s="17">
        <v>45</v>
      </c>
      <c r="S107" s="26">
        <v>0.68888888888888888</v>
      </c>
      <c r="T107" s="12" t="s">
        <v>450</v>
      </c>
      <c r="U107" s="12" t="s">
        <v>460</v>
      </c>
      <c r="V107" s="12" t="s">
        <v>453</v>
      </c>
      <c r="W107" s="85">
        <v>616782872</v>
      </c>
      <c r="X107" s="11" t="s">
        <v>340</v>
      </c>
      <c r="Y107" s="87" t="b">
        <v>1</v>
      </c>
      <c r="Z107" s="87" t="b">
        <v>1</v>
      </c>
      <c r="AA107" s="11" t="s">
        <v>335</v>
      </c>
      <c r="AB107" s="11" t="s">
        <v>348</v>
      </c>
      <c r="AC107" s="11" t="s">
        <v>341</v>
      </c>
      <c r="AD107" s="11" t="s">
        <v>339</v>
      </c>
      <c r="AE107" s="11" t="s">
        <v>342</v>
      </c>
      <c r="AF107" s="11" t="s">
        <v>336</v>
      </c>
      <c r="AG107" s="11" t="s">
        <v>352</v>
      </c>
      <c r="AH107" s="11" t="s">
        <v>346</v>
      </c>
      <c r="AI107" s="18" t="s">
        <v>340</v>
      </c>
    </row>
    <row r="108" spans="1:35" x14ac:dyDescent="0.35">
      <c r="A108" s="8">
        <v>3197</v>
      </c>
      <c r="B108" s="8" t="b">
        <v>1</v>
      </c>
      <c r="C108" s="8" t="b">
        <v>0</v>
      </c>
      <c r="D108" s="8" t="b">
        <v>1</v>
      </c>
      <c r="E108" s="8" t="b">
        <v>0</v>
      </c>
      <c r="F108" s="8" t="b">
        <v>0</v>
      </c>
      <c r="G108" s="8">
        <v>136</v>
      </c>
      <c r="H108" s="8">
        <v>-39</v>
      </c>
      <c r="I108" s="8">
        <v>3</v>
      </c>
      <c r="J108" s="8" t="b">
        <v>1</v>
      </c>
      <c r="K108" s="8"/>
      <c r="L108" s="8">
        <v>99</v>
      </c>
      <c r="M108" s="8"/>
      <c r="N108" s="19">
        <v>97</v>
      </c>
      <c r="O108" s="8" t="s">
        <v>568</v>
      </c>
      <c r="P108" s="17">
        <v>31</v>
      </c>
      <c r="Q108" s="17">
        <v>905</v>
      </c>
      <c r="R108" s="17">
        <v>45</v>
      </c>
      <c r="S108" s="26">
        <v>0.68888888888888888</v>
      </c>
      <c r="T108" s="12" t="s">
        <v>450</v>
      </c>
      <c r="U108" s="12" t="s">
        <v>451</v>
      </c>
      <c r="V108" s="12" t="s">
        <v>453</v>
      </c>
      <c r="W108" s="85">
        <v>891242786</v>
      </c>
      <c r="X108" s="11" t="s">
        <v>343</v>
      </c>
      <c r="Y108" s="87" t="b">
        <v>0</v>
      </c>
      <c r="Z108" s="87" t="b">
        <v>0</v>
      </c>
      <c r="AA108" s="11" t="s">
        <v>338</v>
      </c>
      <c r="AB108" s="11" t="s">
        <v>348</v>
      </c>
      <c r="AC108" s="11" t="s">
        <v>341</v>
      </c>
      <c r="AD108" s="11" t="s">
        <v>339</v>
      </c>
      <c r="AE108" s="11" t="s">
        <v>347</v>
      </c>
      <c r="AF108" s="11" t="s">
        <v>336</v>
      </c>
      <c r="AG108" s="11" t="s">
        <v>352</v>
      </c>
      <c r="AH108" s="11" t="s">
        <v>346</v>
      </c>
      <c r="AI108" s="18" t="s">
        <v>340</v>
      </c>
    </row>
    <row r="109" spans="1:35" x14ac:dyDescent="0.35">
      <c r="A109" s="8">
        <v>77</v>
      </c>
      <c r="B109" s="8" t="b">
        <v>1</v>
      </c>
      <c r="C109" s="8" t="b">
        <v>0</v>
      </c>
      <c r="D109" s="8" t="b">
        <v>1</v>
      </c>
      <c r="E109" s="8" t="b">
        <v>1</v>
      </c>
      <c r="F109" s="8" t="b">
        <v>0</v>
      </c>
      <c r="G109" s="8">
        <v>136</v>
      </c>
      <c r="H109" s="8">
        <v>-36</v>
      </c>
      <c r="I109" s="8">
        <v>1</v>
      </c>
      <c r="J109" s="8" t="b">
        <v>0</v>
      </c>
      <c r="K109" s="8"/>
      <c r="L109" s="8">
        <v>100</v>
      </c>
      <c r="M109" s="8"/>
      <c r="N109" s="19">
        <v>100</v>
      </c>
      <c r="O109" s="8" t="s">
        <v>565</v>
      </c>
      <c r="P109" s="17">
        <v>31</v>
      </c>
      <c r="Q109" s="17">
        <v>1101</v>
      </c>
      <c r="R109" s="17">
        <v>45</v>
      </c>
      <c r="S109" s="26">
        <v>0.68888888888888888</v>
      </c>
      <c r="T109" s="12" t="s">
        <v>450</v>
      </c>
      <c r="U109" s="12" t="s">
        <v>451</v>
      </c>
      <c r="V109" s="12" t="s">
        <v>453</v>
      </c>
      <c r="W109" s="85">
        <v>1978384941</v>
      </c>
      <c r="X109" s="11" t="s">
        <v>342</v>
      </c>
      <c r="Y109" s="87" t="b">
        <v>1</v>
      </c>
      <c r="Z109" s="87" t="b">
        <v>0</v>
      </c>
      <c r="AA109" s="11" t="s">
        <v>338</v>
      </c>
      <c r="AB109" s="11" t="s">
        <v>348</v>
      </c>
      <c r="AC109" s="11" t="s">
        <v>341</v>
      </c>
      <c r="AD109" s="11" t="s">
        <v>339</v>
      </c>
      <c r="AE109" s="11" t="s">
        <v>342</v>
      </c>
      <c r="AF109" s="11" t="s">
        <v>336</v>
      </c>
      <c r="AG109" s="11" t="s">
        <v>352</v>
      </c>
      <c r="AH109" s="11" t="s">
        <v>346</v>
      </c>
      <c r="AI109" s="18" t="s">
        <v>340</v>
      </c>
    </row>
    <row r="110" spans="1:35" x14ac:dyDescent="0.35">
      <c r="A110" s="8">
        <v>3183</v>
      </c>
      <c r="B110" s="8" t="b">
        <v>1</v>
      </c>
      <c r="C110" s="8" t="b">
        <v>0</v>
      </c>
      <c r="D110" s="8" t="b">
        <v>1</v>
      </c>
      <c r="E110" s="8" t="b">
        <v>1</v>
      </c>
      <c r="F110" s="8" t="b">
        <v>0</v>
      </c>
      <c r="G110" s="8">
        <v>100</v>
      </c>
      <c r="H110" s="8">
        <v>1</v>
      </c>
      <c r="I110" s="8">
        <v>1</v>
      </c>
      <c r="J110" s="8" t="b">
        <v>1</v>
      </c>
      <c r="K110" s="8"/>
      <c r="L110" s="8">
        <v>101</v>
      </c>
      <c r="M110" s="8"/>
      <c r="N110" s="19">
        <v>101</v>
      </c>
      <c r="O110" s="8" t="s">
        <v>530</v>
      </c>
      <c r="P110" s="17">
        <v>30</v>
      </c>
      <c r="Q110" s="17">
        <v>22</v>
      </c>
      <c r="R110" s="17">
        <v>45</v>
      </c>
      <c r="S110" s="26">
        <v>0.66666666666666663</v>
      </c>
      <c r="T110" s="12" t="s">
        <v>455</v>
      </c>
      <c r="U110" s="12" t="s">
        <v>451</v>
      </c>
      <c r="V110" s="12" t="s">
        <v>453</v>
      </c>
      <c r="W110" s="85">
        <v>291479948</v>
      </c>
      <c r="X110" s="11" t="s">
        <v>342</v>
      </c>
      <c r="Y110" s="87" t="b">
        <v>1</v>
      </c>
      <c r="Z110" s="87" t="b">
        <v>0</v>
      </c>
      <c r="AA110" s="11" t="s">
        <v>338</v>
      </c>
      <c r="AB110" s="11" t="s">
        <v>348</v>
      </c>
      <c r="AC110" s="11" t="s">
        <v>341</v>
      </c>
      <c r="AD110" s="11" t="s">
        <v>339</v>
      </c>
      <c r="AE110" s="11" t="s">
        <v>342</v>
      </c>
      <c r="AF110" s="11" t="s">
        <v>350</v>
      </c>
      <c r="AG110" s="11" t="s">
        <v>352</v>
      </c>
      <c r="AH110" s="11" t="s">
        <v>343</v>
      </c>
      <c r="AI110" s="18" t="s">
        <v>340</v>
      </c>
    </row>
    <row r="111" spans="1:35" x14ac:dyDescent="0.35">
      <c r="A111" s="8">
        <v>39</v>
      </c>
      <c r="B111" s="8" t="b">
        <v>1</v>
      </c>
      <c r="C111" s="8" t="b">
        <v>0</v>
      </c>
      <c r="D111" s="8" t="b">
        <v>1</v>
      </c>
      <c r="E111" s="8" t="b">
        <v>1</v>
      </c>
      <c r="F111" s="8" t="b">
        <v>0</v>
      </c>
      <c r="G111" s="8">
        <v>33</v>
      </c>
      <c r="H111" s="8">
        <v>69</v>
      </c>
      <c r="I111" s="8">
        <v>1</v>
      </c>
      <c r="J111" s="8" t="b">
        <v>0</v>
      </c>
      <c r="K111" s="8"/>
      <c r="L111" s="8">
        <v>102</v>
      </c>
      <c r="M111" s="8"/>
      <c r="N111" s="19">
        <v>102</v>
      </c>
      <c r="O111" s="8" t="s">
        <v>479</v>
      </c>
      <c r="P111" s="17">
        <v>30</v>
      </c>
      <c r="Q111" s="17">
        <v>37</v>
      </c>
      <c r="R111" s="17">
        <v>45</v>
      </c>
      <c r="S111" s="26">
        <v>0.66666666666666663</v>
      </c>
      <c r="T111" s="12" t="s">
        <v>455</v>
      </c>
      <c r="U111" s="12" t="s">
        <v>460</v>
      </c>
      <c r="V111" s="12" t="s">
        <v>450</v>
      </c>
      <c r="W111" s="85">
        <v>1426592658</v>
      </c>
      <c r="X111" s="11" t="s">
        <v>343</v>
      </c>
      <c r="Y111" s="87" t="b">
        <v>1</v>
      </c>
      <c r="Z111" s="87" t="b">
        <v>0</v>
      </c>
      <c r="AA111" s="11" t="s">
        <v>338</v>
      </c>
      <c r="AB111" s="11" t="s">
        <v>348</v>
      </c>
      <c r="AC111" s="11" t="s">
        <v>341</v>
      </c>
      <c r="AD111" s="11" t="s">
        <v>339</v>
      </c>
      <c r="AE111" s="11" t="s">
        <v>347</v>
      </c>
      <c r="AF111" s="11" t="s">
        <v>350</v>
      </c>
      <c r="AG111" s="11" t="s">
        <v>352</v>
      </c>
      <c r="AH111" s="11" t="s">
        <v>343</v>
      </c>
      <c r="AI111" s="18" t="s">
        <v>340</v>
      </c>
    </row>
    <row r="112" spans="1:35" x14ac:dyDescent="0.35">
      <c r="A112" s="8">
        <v>100</v>
      </c>
      <c r="B112" s="8" t="b">
        <v>1</v>
      </c>
      <c r="C112" s="8" t="b">
        <v>0</v>
      </c>
      <c r="D112" s="8" t="b">
        <v>1</v>
      </c>
      <c r="E112" s="8" t="b">
        <v>0</v>
      </c>
      <c r="F112" s="8" t="b">
        <v>1</v>
      </c>
      <c r="G112" s="8">
        <v>125</v>
      </c>
      <c r="H112" s="8">
        <v>-22</v>
      </c>
      <c r="I112" s="8">
        <v>1</v>
      </c>
      <c r="J112" s="8" t="b">
        <v>1</v>
      </c>
      <c r="K112" s="8"/>
      <c r="L112" s="8">
        <v>103</v>
      </c>
      <c r="M112" s="8"/>
      <c r="N112" s="19">
        <v>103</v>
      </c>
      <c r="O112" s="8" t="s">
        <v>509</v>
      </c>
      <c r="P112" s="17">
        <v>30</v>
      </c>
      <c r="Q112" s="17">
        <v>40</v>
      </c>
      <c r="R112" s="17">
        <v>45</v>
      </c>
      <c r="S112" s="26">
        <v>0.66666666666666663</v>
      </c>
      <c r="T112" s="12" t="s">
        <v>450</v>
      </c>
      <c r="U112" s="12" t="s">
        <v>451</v>
      </c>
      <c r="V112" s="12" t="s">
        <v>450</v>
      </c>
      <c r="W112" s="85">
        <v>229595065</v>
      </c>
      <c r="X112" s="11" t="s">
        <v>349</v>
      </c>
      <c r="Y112" s="87" t="b">
        <v>0</v>
      </c>
      <c r="Z112" s="87" t="b">
        <v>0</v>
      </c>
      <c r="AA112" s="11" t="s">
        <v>338</v>
      </c>
      <c r="AB112" s="11" t="s">
        <v>348</v>
      </c>
      <c r="AC112" s="11" t="s">
        <v>341</v>
      </c>
      <c r="AD112" s="11" t="s">
        <v>339</v>
      </c>
      <c r="AE112" s="11" t="s">
        <v>347</v>
      </c>
      <c r="AF112" s="11" t="s">
        <v>350</v>
      </c>
      <c r="AG112" s="11" t="s">
        <v>352</v>
      </c>
      <c r="AH112" s="11" t="s">
        <v>343</v>
      </c>
      <c r="AI112" s="18" t="s">
        <v>340</v>
      </c>
    </row>
    <row r="113" spans="1:35" x14ac:dyDescent="0.35">
      <c r="A113" s="8">
        <v>7</v>
      </c>
      <c r="B113" s="8" t="b">
        <v>1</v>
      </c>
      <c r="C113" s="8" t="b">
        <v>0</v>
      </c>
      <c r="D113" s="8" t="b">
        <v>1</v>
      </c>
      <c r="E113" s="8" t="b">
        <v>1</v>
      </c>
      <c r="F113" s="8" t="b">
        <v>0</v>
      </c>
      <c r="G113" s="8">
        <v>72</v>
      </c>
      <c r="H113" s="8">
        <v>32</v>
      </c>
      <c r="I113" s="8">
        <v>1</v>
      </c>
      <c r="J113" s="8" t="b">
        <v>0</v>
      </c>
      <c r="K113" s="8"/>
      <c r="L113" s="8">
        <v>104</v>
      </c>
      <c r="M113" s="8"/>
      <c r="N113" s="19">
        <v>104</v>
      </c>
      <c r="O113" s="8" t="s">
        <v>510</v>
      </c>
      <c r="P113" s="17">
        <v>30</v>
      </c>
      <c r="Q113" s="17">
        <v>46</v>
      </c>
      <c r="R113" s="17">
        <v>45</v>
      </c>
      <c r="S113" s="26">
        <v>0.66666666666666663</v>
      </c>
      <c r="T113" s="12" t="s">
        <v>455</v>
      </c>
      <c r="U113" s="12" t="s">
        <v>460</v>
      </c>
      <c r="V113" s="12" t="s">
        <v>450</v>
      </c>
      <c r="W113" s="85">
        <v>1984945388</v>
      </c>
      <c r="X113" s="11" t="s">
        <v>342</v>
      </c>
      <c r="Y113" s="87" t="b">
        <v>0</v>
      </c>
      <c r="Z113" s="87" t="b">
        <v>0</v>
      </c>
      <c r="AA113" s="11" t="s">
        <v>338</v>
      </c>
      <c r="AB113" s="11" t="s">
        <v>348</v>
      </c>
      <c r="AC113" s="11" t="s">
        <v>341</v>
      </c>
      <c r="AD113" s="11" t="s">
        <v>339</v>
      </c>
      <c r="AE113" s="11" t="s">
        <v>347</v>
      </c>
      <c r="AF113" s="11" t="s">
        <v>350</v>
      </c>
      <c r="AG113" s="11" t="s">
        <v>352</v>
      </c>
      <c r="AH113" s="11" t="s">
        <v>343</v>
      </c>
      <c r="AI113" s="18" t="s">
        <v>340</v>
      </c>
    </row>
    <row r="114" spans="1:35" x14ac:dyDescent="0.35">
      <c r="A114" s="8">
        <v>270</v>
      </c>
      <c r="B114" s="8" t="b">
        <v>1</v>
      </c>
      <c r="C114" s="8" t="b">
        <v>0</v>
      </c>
      <c r="D114" s="8" t="b">
        <v>1</v>
      </c>
      <c r="E114" s="8" t="b">
        <v>1</v>
      </c>
      <c r="F114" s="8" t="b">
        <v>0</v>
      </c>
      <c r="G114" s="8">
        <v>80</v>
      </c>
      <c r="H114" s="8">
        <v>25</v>
      </c>
      <c r="I114" s="8">
        <v>1</v>
      </c>
      <c r="J114" s="8" t="b">
        <v>1</v>
      </c>
      <c r="K114" s="8"/>
      <c r="L114" s="8">
        <v>105</v>
      </c>
      <c r="M114" s="8"/>
      <c r="N114" s="19">
        <v>105</v>
      </c>
      <c r="O114" s="8" t="s">
        <v>521</v>
      </c>
      <c r="P114" s="17">
        <v>30</v>
      </c>
      <c r="Q114" s="17">
        <v>49</v>
      </c>
      <c r="R114" s="17">
        <v>45</v>
      </c>
      <c r="S114" s="26">
        <v>0.66666666666666663</v>
      </c>
      <c r="T114" s="12"/>
      <c r="U114" s="12"/>
      <c r="V114" s="12"/>
      <c r="W114" s="85">
        <v>977998199</v>
      </c>
      <c r="X114" s="11"/>
      <c r="Y114" s="87" t="b">
        <v>0</v>
      </c>
      <c r="Z114" s="87" t="b">
        <v>0</v>
      </c>
      <c r="AA114" s="11" t="s">
        <v>338</v>
      </c>
      <c r="AB114" s="11" t="s">
        <v>348</v>
      </c>
      <c r="AC114" s="11" t="s">
        <v>341</v>
      </c>
      <c r="AD114" s="11" t="s">
        <v>339</v>
      </c>
      <c r="AE114" s="11" t="s">
        <v>347</v>
      </c>
      <c r="AF114" s="11" t="s">
        <v>336</v>
      </c>
      <c r="AG114" s="11" t="s">
        <v>352</v>
      </c>
      <c r="AH114" s="11" t="s">
        <v>343</v>
      </c>
      <c r="AI114" s="18" t="s">
        <v>340</v>
      </c>
    </row>
    <row r="115" spans="1:35" x14ac:dyDescent="0.35">
      <c r="A115" s="8">
        <v>149</v>
      </c>
      <c r="B115" s="8" t="b">
        <v>1</v>
      </c>
      <c r="C115" s="8" t="b">
        <v>0</v>
      </c>
      <c r="D115" s="8" t="b">
        <v>1</v>
      </c>
      <c r="E115" s="8" t="b">
        <v>1</v>
      </c>
      <c r="F115" s="8" t="b">
        <v>0</v>
      </c>
      <c r="G115" s="8">
        <v>107</v>
      </c>
      <c r="H115" s="8">
        <v>-1</v>
      </c>
      <c r="I115" s="8">
        <v>1</v>
      </c>
      <c r="J115" s="8" t="b">
        <v>0</v>
      </c>
      <c r="K115" s="8"/>
      <c r="L115" s="8">
        <v>106</v>
      </c>
      <c r="M115" s="8"/>
      <c r="N115" s="19">
        <v>106</v>
      </c>
      <c r="O115" s="8" t="s">
        <v>533</v>
      </c>
      <c r="P115" s="17">
        <v>30</v>
      </c>
      <c r="Q115" s="17">
        <v>51</v>
      </c>
      <c r="R115" s="17">
        <v>45</v>
      </c>
      <c r="S115" s="26">
        <v>0.66666666666666663</v>
      </c>
      <c r="T115" s="12" t="s">
        <v>455</v>
      </c>
      <c r="U115" s="12" t="s">
        <v>451</v>
      </c>
      <c r="V115" s="12" t="s">
        <v>450</v>
      </c>
      <c r="W115" s="85">
        <v>1737288151</v>
      </c>
      <c r="X115" s="11" t="s">
        <v>339</v>
      </c>
      <c r="Y115" s="87" t="b">
        <v>1</v>
      </c>
      <c r="Z115" s="87" t="b">
        <v>1</v>
      </c>
      <c r="AA115" s="11" t="s">
        <v>338</v>
      </c>
      <c r="AB115" s="11" t="s">
        <v>348</v>
      </c>
      <c r="AC115" s="11" t="s">
        <v>341</v>
      </c>
      <c r="AD115" s="11" t="s">
        <v>339</v>
      </c>
      <c r="AE115" s="11" t="s">
        <v>347</v>
      </c>
      <c r="AF115" s="11" t="s">
        <v>350</v>
      </c>
      <c r="AG115" s="11" t="s">
        <v>352</v>
      </c>
      <c r="AH115" s="11" t="s">
        <v>343</v>
      </c>
      <c r="AI115" s="18" t="s">
        <v>340</v>
      </c>
    </row>
    <row r="116" spans="1:35" x14ac:dyDescent="0.35">
      <c r="A116" s="8">
        <v>113</v>
      </c>
      <c r="B116" s="8" t="b">
        <v>1</v>
      </c>
      <c r="C116" s="8" t="b">
        <v>0</v>
      </c>
      <c r="D116" s="8" t="b">
        <v>1</v>
      </c>
      <c r="E116" s="8" t="b">
        <v>1</v>
      </c>
      <c r="F116" s="8" t="b">
        <v>0</v>
      </c>
      <c r="G116" s="8">
        <v>80</v>
      </c>
      <c r="H116" s="8">
        <v>27</v>
      </c>
      <c r="I116" s="8">
        <v>1</v>
      </c>
      <c r="J116" s="8" t="b">
        <v>1</v>
      </c>
      <c r="K116" s="8"/>
      <c r="L116" s="8">
        <v>107</v>
      </c>
      <c r="M116" s="8"/>
      <c r="N116" s="19">
        <v>107</v>
      </c>
      <c r="O116" s="8" t="s">
        <v>526</v>
      </c>
      <c r="P116" s="17">
        <v>30</v>
      </c>
      <c r="Q116" s="17">
        <v>65</v>
      </c>
      <c r="R116" s="17">
        <v>45</v>
      </c>
      <c r="S116" s="26">
        <v>0.66666666666666663</v>
      </c>
      <c r="T116" s="12" t="s">
        <v>455</v>
      </c>
      <c r="U116" s="12" t="s">
        <v>451</v>
      </c>
      <c r="V116" s="12" t="s">
        <v>450</v>
      </c>
      <c r="W116" s="85">
        <v>2023247277</v>
      </c>
      <c r="X116" s="11" t="s">
        <v>342</v>
      </c>
      <c r="Y116" s="87" t="b">
        <v>1</v>
      </c>
      <c r="Z116" s="87" t="b">
        <v>0</v>
      </c>
      <c r="AA116" s="11" t="s">
        <v>338</v>
      </c>
      <c r="AB116" s="11" t="s">
        <v>345</v>
      </c>
      <c r="AC116" s="11" t="s">
        <v>349</v>
      </c>
      <c r="AD116" s="11" t="s">
        <v>339</v>
      </c>
      <c r="AE116" s="11" t="s">
        <v>342</v>
      </c>
      <c r="AF116" s="11" t="s">
        <v>350</v>
      </c>
      <c r="AG116" s="11" t="s">
        <v>352</v>
      </c>
      <c r="AH116" s="11" t="s">
        <v>346</v>
      </c>
      <c r="AI116" s="18" t="s">
        <v>340</v>
      </c>
    </row>
    <row r="117" spans="1:35" x14ac:dyDescent="0.35">
      <c r="A117" s="8">
        <v>185</v>
      </c>
      <c r="B117" s="8" t="b">
        <v>1</v>
      </c>
      <c r="C117" s="8" t="b">
        <v>0</v>
      </c>
      <c r="D117" s="8" t="b">
        <v>1</v>
      </c>
      <c r="E117" s="8" t="b">
        <v>0</v>
      </c>
      <c r="F117" s="8" t="b">
        <v>1</v>
      </c>
      <c r="G117" s="8">
        <v>144</v>
      </c>
      <c r="H117" s="8">
        <v>-36</v>
      </c>
      <c r="I117" s="8">
        <v>1</v>
      </c>
      <c r="J117" s="8" t="b">
        <v>0</v>
      </c>
      <c r="K117" s="8"/>
      <c r="L117" s="8">
        <v>108</v>
      </c>
      <c r="M117" s="8"/>
      <c r="N117" s="19">
        <v>108</v>
      </c>
      <c r="O117" s="8" t="s">
        <v>538</v>
      </c>
      <c r="P117" s="17">
        <v>30</v>
      </c>
      <c r="Q117" s="17">
        <v>86</v>
      </c>
      <c r="R117" s="17">
        <v>45</v>
      </c>
      <c r="S117" s="26">
        <v>0.66666666666666663</v>
      </c>
      <c r="T117" s="12" t="s">
        <v>455</v>
      </c>
      <c r="U117" s="12" t="s">
        <v>460</v>
      </c>
      <c r="V117" s="12" t="s">
        <v>450</v>
      </c>
      <c r="W117" s="85">
        <v>1143368293</v>
      </c>
      <c r="X117" s="11" t="s">
        <v>344</v>
      </c>
      <c r="Y117" s="87" t="b">
        <v>0</v>
      </c>
      <c r="Z117" s="87" t="b">
        <v>0</v>
      </c>
      <c r="AA117" s="11" t="s">
        <v>338</v>
      </c>
      <c r="AB117" s="11" t="s">
        <v>348</v>
      </c>
      <c r="AC117" s="11" t="s">
        <v>341</v>
      </c>
      <c r="AD117" s="11" t="s">
        <v>339</v>
      </c>
      <c r="AE117" s="11" t="s">
        <v>342</v>
      </c>
      <c r="AF117" s="11" t="s">
        <v>350</v>
      </c>
      <c r="AG117" s="11" t="s">
        <v>352</v>
      </c>
      <c r="AH117" s="11" t="s">
        <v>343</v>
      </c>
      <c r="AI117" s="18" t="s">
        <v>340</v>
      </c>
    </row>
    <row r="118" spans="1:35" s="9" customFormat="1" x14ac:dyDescent="0.35">
      <c r="A118" s="8">
        <v>287</v>
      </c>
      <c r="B118" s="8" t="b">
        <v>1</v>
      </c>
      <c r="C118" s="8" t="b">
        <v>0</v>
      </c>
      <c r="D118" s="8" t="b">
        <v>1</v>
      </c>
      <c r="E118" s="8" t="b">
        <v>0</v>
      </c>
      <c r="F118" s="8" t="b">
        <v>1</v>
      </c>
      <c r="G118" s="8">
        <v>151</v>
      </c>
      <c r="H118" s="8">
        <v>-43</v>
      </c>
      <c r="I118" s="8">
        <v>2</v>
      </c>
      <c r="J118" s="8" t="b">
        <v>0</v>
      </c>
      <c r="K118" s="8"/>
      <c r="L118" s="8">
        <v>109</v>
      </c>
      <c r="M118" s="8"/>
      <c r="N118" s="19">
        <v>108</v>
      </c>
      <c r="O118" s="8" t="s">
        <v>560</v>
      </c>
      <c r="P118" s="17">
        <v>30</v>
      </c>
      <c r="Q118" s="17">
        <v>86</v>
      </c>
      <c r="R118" s="17">
        <v>45</v>
      </c>
      <c r="S118" s="26">
        <v>0.66666666666666663</v>
      </c>
      <c r="T118" s="12" t="s">
        <v>455</v>
      </c>
      <c r="U118" s="12" t="s">
        <v>451</v>
      </c>
      <c r="V118" s="12" t="s">
        <v>450</v>
      </c>
      <c r="W118" s="85">
        <v>449567815</v>
      </c>
      <c r="X118" s="11" t="s">
        <v>343</v>
      </c>
      <c r="Y118" s="87" t="b">
        <v>1</v>
      </c>
      <c r="Z118" s="87" t="b">
        <v>0</v>
      </c>
      <c r="AA118" s="11" t="s">
        <v>338</v>
      </c>
      <c r="AB118" s="11" t="s">
        <v>345</v>
      </c>
      <c r="AC118" s="11" t="s">
        <v>341</v>
      </c>
      <c r="AD118" s="11" t="s">
        <v>339</v>
      </c>
      <c r="AE118" s="11" t="s">
        <v>347</v>
      </c>
      <c r="AF118" s="11" t="s">
        <v>350</v>
      </c>
      <c r="AG118" s="11" t="s">
        <v>352</v>
      </c>
      <c r="AH118" s="11" t="s">
        <v>343</v>
      </c>
      <c r="AI118" s="18" t="s">
        <v>340</v>
      </c>
    </row>
    <row r="119" spans="1:35" x14ac:dyDescent="0.35">
      <c r="A119" s="8">
        <v>62</v>
      </c>
      <c r="B119" s="8" t="b">
        <v>1</v>
      </c>
      <c r="C119" s="8" t="b">
        <v>0</v>
      </c>
      <c r="D119" s="8" t="b">
        <v>1</v>
      </c>
      <c r="E119" s="8" t="b">
        <v>1</v>
      </c>
      <c r="F119" s="8" t="b">
        <v>0</v>
      </c>
      <c r="G119" s="8">
        <v>134</v>
      </c>
      <c r="H119" s="8">
        <v>-24</v>
      </c>
      <c r="I119" s="8">
        <v>1</v>
      </c>
      <c r="J119" s="8" t="b">
        <v>1</v>
      </c>
      <c r="K119" s="8"/>
      <c r="L119" s="8">
        <v>110</v>
      </c>
      <c r="M119" s="8"/>
      <c r="N119" s="19">
        <v>110</v>
      </c>
      <c r="O119" s="8" t="s">
        <v>562</v>
      </c>
      <c r="P119" s="17">
        <v>30</v>
      </c>
      <c r="Q119" s="17">
        <v>88</v>
      </c>
      <c r="R119" s="17">
        <v>45</v>
      </c>
      <c r="S119" s="26">
        <v>0.66666666666666663</v>
      </c>
      <c r="T119" s="12" t="s">
        <v>450</v>
      </c>
      <c r="U119" s="12" t="s">
        <v>451</v>
      </c>
      <c r="V119" s="12" t="s">
        <v>450</v>
      </c>
      <c r="W119" s="85">
        <v>1800548748</v>
      </c>
      <c r="X119" s="11" t="s">
        <v>341</v>
      </c>
      <c r="Y119" s="87" t="b">
        <v>0</v>
      </c>
      <c r="Z119" s="87" t="b">
        <v>1</v>
      </c>
      <c r="AA119" s="11" t="s">
        <v>338</v>
      </c>
      <c r="AB119" s="11" t="s">
        <v>348</v>
      </c>
      <c r="AC119" s="11" t="s">
        <v>349</v>
      </c>
      <c r="AD119" s="11" t="s">
        <v>339</v>
      </c>
      <c r="AE119" s="11" t="s">
        <v>342</v>
      </c>
      <c r="AF119" s="11" t="s">
        <v>350</v>
      </c>
      <c r="AG119" s="11" t="s">
        <v>352</v>
      </c>
      <c r="AH119" s="11" t="s">
        <v>343</v>
      </c>
      <c r="AI119" s="18" t="s">
        <v>340</v>
      </c>
    </row>
    <row r="120" spans="1:35" x14ac:dyDescent="0.35">
      <c r="A120" s="8">
        <v>123</v>
      </c>
      <c r="B120" s="8" t="b">
        <v>1</v>
      </c>
      <c r="C120" s="8" t="b">
        <v>0</v>
      </c>
      <c r="D120" s="8" t="b">
        <v>1</v>
      </c>
      <c r="E120" s="8" t="b">
        <v>0</v>
      </c>
      <c r="F120" s="8" t="b">
        <v>1</v>
      </c>
      <c r="G120" s="8">
        <v>154</v>
      </c>
      <c r="H120" s="8">
        <v>-43</v>
      </c>
      <c r="I120" s="8">
        <v>1</v>
      </c>
      <c r="J120" s="8" t="b">
        <v>0</v>
      </c>
      <c r="K120" s="8"/>
      <c r="L120" s="8">
        <v>111</v>
      </c>
      <c r="M120" s="8"/>
      <c r="N120" s="19">
        <v>111</v>
      </c>
      <c r="O120" s="8" t="s">
        <v>558</v>
      </c>
      <c r="P120" s="17">
        <v>30</v>
      </c>
      <c r="Q120" s="17">
        <v>129</v>
      </c>
      <c r="R120" s="17">
        <v>45</v>
      </c>
      <c r="S120" s="26">
        <v>0.66666666666666663</v>
      </c>
      <c r="T120" s="12" t="s">
        <v>455</v>
      </c>
      <c r="U120" s="12" t="s">
        <v>451</v>
      </c>
      <c r="V120" s="12" t="s">
        <v>450</v>
      </c>
      <c r="W120" s="85">
        <v>925481111</v>
      </c>
      <c r="X120" s="11" t="s">
        <v>343</v>
      </c>
      <c r="Y120" s="87" t="b">
        <v>1</v>
      </c>
      <c r="Z120" s="87" t="b">
        <v>0</v>
      </c>
      <c r="AA120" s="11" t="s">
        <v>338</v>
      </c>
      <c r="AB120" s="11" t="s">
        <v>348</v>
      </c>
      <c r="AC120" s="11" t="s">
        <v>341</v>
      </c>
      <c r="AD120" s="11" t="s">
        <v>339</v>
      </c>
      <c r="AE120" s="11" t="s">
        <v>347</v>
      </c>
      <c r="AF120" s="11" t="s">
        <v>350</v>
      </c>
      <c r="AG120" s="11" t="s">
        <v>352</v>
      </c>
      <c r="AH120" s="11" t="s">
        <v>343</v>
      </c>
      <c r="AI120" s="18" t="s">
        <v>340</v>
      </c>
    </row>
    <row r="121" spans="1:35" x14ac:dyDescent="0.35">
      <c r="A121" s="8">
        <v>3198</v>
      </c>
      <c r="B121" s="8" t="b">
        <v>1</v>
      </c>
      <c r="C121" s="8" t="b">
        <v>0</v>
      </c>
      <c r="D121" s="8" t="b">
        <v>1</v>
      </c>
      <c r="E121" s="8" t="b">
        <v>1</v>
      </c>
      <c r="F121" s="8" t="b">
        <v>0</v>
      </c>
      <c r="G121" s="8">
        <v>80</v>
      </c>
      <c r="H121" s="8">
        <v>32</v>
      </c>
      <c r="I121" s="8">
        <v>1</v>
      </c>
      <c r="J121" s="8" t="b">
        <v>1</v>
      </c>
      <c r="K121" s="8"/>
      <c r="L121" s="8">
        <v>112</v>
      </c>
      <c r="M121" s="8"/>
      <c r="N121" s="19">
        <v>112</v>
      </c>
      <c r="O121" s="8" t="s">
        <v>524</v>
      </c>
      <c r="P121" s="17">
        <v>30</v>
      </c>
      <c r="Q121" s="17">
        <v>131</v>
      </c>
      <c r="R121" s="17">
        <v>45</v>
      </c>
      <c r="S121" s="26">
        <v>0.66666666666666663</v>
      </c>
      <c r="T121" s="12" t="s">
        <v>450</v>
      </c>
      <c r="U121" s="12" t="s">
        <v>451</v>
      </c>
      <c r="V121" s="12" t="s">
        <v>453</v>
      </c>
      <c r="W121" s="85">
        <v>456290257</v>
      </c>
      <c r="X121" s="11" t="s">
        <v>347</v>
      </c>
      <c r="Y121" s="87" t="b">
        <v>1</v>
      </c>
      <c r="Z121" s="87" t="b">
        <v>0</v>
      </c>
      <c r="AA121" s="11" t="s">
        <v>338</v>
      </c>
      <c r="AB121" s="11" t="s">
        <v>348</v>
      </c>
      <c r="AC121" s="11" t="s">
        <v>341</v>
      </c>
      <c r="AD121" s="11" t="s">
        <v>339</v>
      </c>
      <c r="AE121" s="11" t="s">
        <v>347</v>
      </c>
      <c r="AF121" s="11" t="s">
        <v>336</v>
      </c>
      <c r="AG121" s="11" t="s">
        <v>352</v>
      </c>
      <c r="AH121" s="11" t="s">
        <v>343</v>
      </c>
      <c r="AI121" s="18" t="s">
        <v>340</v>
      </c>
    </row>
    <row r="122" spans="1:35" x14ac:dyDescent="0.35">
      <c r="A122" s="8">
        <v>227</v>
      </c>
      <c r="B122" s="8" t="b">
        <v>1</v>
      </c>
      <c r="C122" s="8" t="b">
        <v>0</v>
      </c>
      <c r="D122" s="8" t="b">
        <v>1</v>
      </c>
      <c r="E122" s="8" t="b">
        <v>1</v>
      </c>
      <c r="F122" s="8" t="b">
        <v>0</v>
      </c>
      <c r="G122" s="8">
        <v>33</v>
      </c>
      <c r="H122" s="8">
        <v>80</v>
      </c>
      <c r="I122" s="8">
        <v>1</v>
      </c>
      <c r="J122" s="8" t="b">
        <v>0</v>
      </c>
      <c r="K122" s="8"/>
      <c r="L122" s="8">
        <v>113</v>
      </c>
      <c r="M122" s="8"/>
      <c r="N122" s="19">
        <v>113</v>
      </c>
      <c r="O122" s="8" t="s">
        <v>491</v>
      </c>
      <c r="P122" s="17">
        <v>30</v>
      </c>
      <c r="Q122" s="17">
        <v>140</v>
      </c>
      <c r="R122" s="17">
        <v>45</v>
      </c>
      <c r="S122" s="26">
        <v>0.66666666666666663</v>
      </c>
      <c r="T122" s="12" t="s">
        <v>455</v>
      </c>
      <c r="U122" s="12" t="s">
        <v>451</v>
      </c>
      <c r="V122" s="12" t="s">
        <v>450</v>
      </c>
      <c r="W122" s="85">
        <v>244127784</v>
      </c>
      <c r="X122" s="11" t="s">
        <v>343</v>
      </c>
      <c r="Y122" s="87" t="b">
        <v>1</v>
      </c>
      <c r="Z122" s="87" t="b">
        <v>0</v>
      </c>
      <c r="AA122" s="11" t="s">
        <v>338</v>
      </c>
      <c r="AB122" s="11" t="s">
        <v>345</v>
      </c>
      <c r="AC122" s="11" t="s">
        <v>341</v>
      </c>
      <c r="AD122" s="11" t="s">
        <v>339</v>
      </c>
      <c r="AE122" s="11" t="s">
        <v>347</v>
      </c>
      <c r="AF122" s="11" t="s">
        <v>350</v>
      </c>
      <c r="AG122" s="11" t="s">
        <v>352</v>
      </c>
      <c r="AH122" s="11" t="s">
        <v>343</v>
      </c>
      <c r="AI122" s="18" t="s">
        <v>340</v>
      </c>
    </row>
    <row r="123" spans="1:35" x14ac:dyDescent="0.35">
      <c r="A123" s="8">
        <v>15</v>
      </c>
      <c r="B123" s="8" t="b">
        <v>1</v>
      </c>
      <c r="C123" s="8" t="b">
        <v>0</v>
      </c>
      <c r="D123" s="8" t="b">
        <v>1</v>
      </c>
      <c r="E123" s="8" t="b">
        <v>1</v>
      </c>
      <c r="F123" s="8" t="b">
        <v>0</v>
      </c>
      <c r="G123" s="8">
        <v>80</v>
      </c>
      <c r="H123" s="8">
        <v>34</v>
      </c>
      <c r="I123" s="8">
        <v>1</v>
      </c>
      <c r="J123" s="8" t="b">
        <v>1</v>
      </c>
      <c r="K123" s="8"/>
      <c r="L123" s="8">
        <v>114</v>
      </c>
      <c r="M123" s="8"/>
      <c r="N123" s="19">
        <v>114</v>
      </c>
      <c r="O123" s="8" t="s">
        <v>382</v>
      </c>
      <c r="P123" s="17">
        <v>30</v>
      </c>
      <c r="Q123" s="17">
        <v>155</v>
      </c>
      <c r="R123" s="17">
        <v>45</v>
      </c>
      <c r="S123" s="26">
        <v>0.66666666666666663</v>
      </c>
      <c r="T123" s="12" t="s">
        <v>455</v>
      </c>
      <c r="U123" s="12" t="s">
        <v>451</v>
      </c>
      <c r="V123" s="12" t="s">
        <v>450</v>
      </c>
      <c r="W123" s="85">
        <v>541445348</v>
      </c>
      <c r="X123" s="11" t="s">
        <v>341</v>
      </c>
      <c r="Y123" s="87" t="b">
        <v>1</v>
      </c>
      <c r="Z123" s="87" t="b">
        <v>1</v>
      </c>
      <c r="AA123" s="11" t="s">
        <v>338</v>
      </c>
      <c r="AB123" s="11" t="s">
        <v>345</v>
      </c>
      <c r="AC123" s="11" t="s">
        <v>341</v>
      </c>
      <c r="AD123" s="11" t="s">
        <v>339</v>
      </c>
      <c r="AE123" s="11" t="s">
        <v>347</v>
      </c>
      <c r="AF123" s="11" t="s">
        <v>350</v>
      </c>
      <c r="AG123" s="11" t="s">
        <v>352</v>
      </c>
      <c r="AH123" s="11" t="s">
        <v>343</v>
      </c>
      <c r="AI123" s="18" t="s">
        <v>340</v>
      </c>
    </row>
    <row r="124" spans="1:35" x14ac:dyDescent="0.35">
      <c r="A124" s="8">
        <v>188</v>
      </c>
      <c r="B124" s="8" t="b">
        <v>1</v>
      </c>
      <c r="C124" s="8" t="b">
        <v>0</v>
      </c>
      <c r="D124" s="8" t="b">
        <v>1</v>
      </c>
      <c r="E124" s="8" t="b">
        <v>0</v>
      </c>
      <c r="F124" s="8" t="b">
        <v>0</v>
      </c>
      <c r="G124" s="8">
        <v>145</v>
      </c>
      <c r="H124" s="8">
        <v>-30</v>
      </c>
      <c r="I124" s="8">
        <v>1</v>
      </c>
      <c r="J124" s="8" t="b">
        <v>0</v>
      </c>
      <c r="K124" s="8"/>
      <c r="L124" s="8">
        <v>115</v>
      </c>
      <c r="M124" s="8"/>
      <c r="N124" s="19">
        <v>115</v>
      </c>
      <c r="O124" s="8" t="s">
        <v>574</v>
      </c>
      <c r="P124" s="17">
        <v>30</v>
      </c>
      <c r="Q124" s="17">
        <v>223</v>
      </c>
      <c r="R124" s="17">
        <v>45</v>
      </c>
      <c r="S124" s="26">
        <v>0.66666666666666663</v>
      </c>
      <c r="T124" s="12" t="s">
        <v>455</v>
      </c>
      <c r="U124" s="12" t="s">
        <v>460</v>
      </c>
      <c r="V124" s="12" t="s">
        <v>456</v>
      </c>
      <c r="W124" s="85">
        <v>584603014</v>
      </c>
      <c r="X124" s="11" t="s">
        <v>342</v>
      </c>
      <c r="Y124" s="87" t="b">
        <v>1</v>
      </c>
      <c r="Z124" s="87" t="b">
        <v>0</v>
      </c>
      <c r="AA124" s="11" t="s">
        <v>338</v>
      </c>
      <c r="AB124" s="11" t="s">
        <v>345</v>
      </c>
      <c r="AC124" s="11" t="s">
        <v>341</v>
      </c>
      <c r="AD124" s="11" t="s">
        <v>339</v>
      </c>
      <c r="AE124" s="11" t="s">
        <v>342</v>
      </c>
      <c r="AF124" s="11" t="s">
        <v>350</v>
      </c>
      <c r="AG124" s="11" t="s">
        <v>352</v>
      </c>
      <c r="AH124" s="11" t="s">
        <v>343</v>
      </c>
      <c r="AI124" s="18" t="s">
        <v>340</v>
      </c>
    </row>
    <row r="125" spans="1:35" x14ac:dyDescent="0.35">
      <c r="A125" s="8">
        <v>72</v>
      </c>
      <c r="B125" s="8" t="b">
        <v>1</v>
      </c>
      <c r="C125" s="8" t="b">
        <v>0</v>
      </c>
      <c r="D125" s="8" t="b">
        <v>1</v>
      </c>
      <c r="E125" s="8" t="b">
        <v>1</v>
      </c>
      <c r="F125" s="8" t="b">
        <v>0</v>
      </c>
      <c r="G125" s="8">
        <v>90</v>
      </c>
      <c r="H125" s="8">
        <v>26</v>
      </c>
      <c r="I125" s="8">
        <v>1</v>
      </c>
      <c r="J125" s="8" t="b">
        <v>1</v>
      </c>
      <c r="K125" s="8"/>
      <c r="L125" s="8">
        <v>116</v>
      </c>
      <c r="M125" s="8"/>
      <c r="N125" s="19">
        <v>116</v>
      </c>
      <c r="O125" s="8" t="s">
        <v>525</v>
      </c>
      <c r="P125" s="17">
        <v>30</v>
      </c>
      <c r="Q125" s="17">
        <v>231</v>
      </c>
      <c r="R125" s="17">
        <v>45</v>
      </c>
      <c r="S125" s="26">
        <v>0.66666666666666663</v>
      </c>
      <c r="T125" s="12" t="s">
        <v>455</v>
      </c>
      <c r="U125" s="12" t="s">
        <v>460</v>
      </c>
      <c r="V125" s="12" t="s">
        <v>456</v>
      </c>
      <c r="W125" s="85">
        <v>394951092</v>
      </c>
      <c r="X125" s="11" t="s">
        <v>350</v>
      </c>
      <c r="Y125" s="87" t="b">
        <v>1</v>
      </c>
      <c r="Z125" s="87" t="b">
        <v>1</v>
      </c>
      <c r="AA125" s="11" t="s">
        <v>338</v>
      </c>
      <c r="AB125" s="11" t="s">
        <v>348</v>
      </c>
      <c r="AC125" s="11" t="s">
        <v>341</v>
      </c>
      <c r="AD125" s="11" t="s">
        <v>339</v>
      </c>
      <c r="AE125" s="11" t="s">
        <v>347</v>
      </c>
      <c r="AF125" s="11" t="s">
        <v>350</v>
      </c>
      <c r="AG125" s="11" t="s">
        <v>352</v>
      </c>
      <c r="AH125" s="11" t="s">
        <v>346</v>
      </c>
      <c r="AI125" s="18" t="s">
        <v>340</v>
      </c>
    </row>
    <row r="126" spans="1:35" s="9" customFormat="1" x14ac:dyDescent="0.35">
      <c r="A126" s="8">
        <v>97</v>
      </c>
      <c r="B126" s="8" t="b">
        <v>1</v>
      </c>
      <c r="C126" s="8" t="b">
        <v>0</v>
      </c>
      <c r="D126" s="8" t="b">
        <v>1</v>
      </c>
      <c r="E126" s="8" t="b">
        <v>1</v>
      </c>
      <c r="F126" s="8" t="b">
        <v>0</v>
      </c>
      <c r="G126" s="8">
        <v>43</v>
      </c>
      <c r="H126" s="8">
        <v>74</v>
      </c>
      <c r="I126" s="8">
        <v>1</v>
      </c>
      <c r="J126" s="8" t="b">
        <v>0</v>
      </c>
      <c r="K126" s="8"/>
      <c r="L126" s="8">
        <v>117</v>
      </c>
      <c r="M126" s="8"/>
      <c r="N126" s="19">
        <v>117</v>
      </c>
      <c r="O126" s="8" t="s">
        <v>506</v>
      </c>
      <c r="P126" s="17">
        <v>30</v>
      </c>
      <c r="Q126" s="17">
        <v>243</v>
      </c>
      <c r="R126" s="17">
        <v>45</v>
      </c>
      <c r="S126" s="26">
        <v>0.66666666666666663</v>
      </c>
      <c r="T126" s="12" t="s">
        <v>455</v>
      </c>
      <c r="U126" s="12" t="s">
        <v>460</v>
      </c>
      <c r="V126" s="12" t="s">
        <v>450</v>
      </c>
      <c r="W126" s="85">
        <v>625652265</v>
      </c>
      <c r="X126" s="11" t="s">
        <v>340</v>
      </c>
      <c r="Y126" s="87" t="b">
        <v>1</v>
      </c>
      <c r="Z126" s="87" t="b">
        <v>1</v>
      </c>
      <c r="AA126" s="11" t="s">
        <v>335</v>
      </c>
      <c r="AB126" s="11" t="s">
        <v>348</v>
      </c>
      <c r="AC126" s="11" t="s">
        <v>341</v>
      </c>
      <c r="AD126" s="11" t="s">
        <v>339</v>
      </c>
      <c r="AE126" s="11" t="s">
        <v>342</v>
      </c>
      <c r="AF126" s="11" t="s">
        <v>336</v>
      </c>
      <c r="AG126" s="11" t="s">
        <v>352</v>
      </c>
      <c r="AH126" s="11" t="s">
        <v>346</v>
      </c>
      <c r="AI126" s="18" t="s">
        <v>340</v>
      </c>
    </row>
    <row r="127" spans="1:35" s="9" customFormat="1" x14ac:dyDescent="0.35">
      <c r="A127" s="8">
        <v>3200</v>
      </c>
      <c r="B127" s="8" t="b">
        <v>1</v>
      </c>
      <c r="C127" s="8" t="b">
        <v>0</v>
      </c>
      <c r="D127" s="8" t="b">
        <v>1</v>
      </c>
      <c r="E127" s="8" t="b">
        <v>1</v>
      </c>
      <c r="F127" s="8" t="b">
        <v>0</v>
      </c>
      <c r="G127" s="8">
        <v>80</v>
      </c>
      <c r="H127" s="8">
        <v>38</v>
      </c>
      <c r="I127" s="8">
        <v>1</v>
      </c>
      <c r="J127" s="8" t="b">
        <v>1</v>
      </c>
      <c r="K127" s="8"/>
      <c r="L127" s="8">
        <v>118</v>
      </c>
      <c r="M127" s="8"/>
      <c r="N127" s="19">
        <v>118</v>
      </c>
      <c r="O127" s="8" t="s">
        <v>522</v>
      </c>
      <c r="P127" s="17">
        <v>30</v>
      </c>
      <c r="Q127" s="17">
        <v>245</v>
      </c>
      <c r="R127" s="17">
        <v>45</v>
      </c>
      <c r="S127" s="26">
        <v>0.66666666666666663</v>
      </c>
      <c r="T127" s="12" t="s">
        <v>455</v>
      </c>
      <c r="U127" s="12" t="s">
        <v>460</v>
      </c>
      <c r="V127" s="12" t="s">
        <v>450</v>
      </c>
      <c r="W127" s="85">
        <v>891473892</v>
      </c>
      <c r="X127" s="11" t="s">
        <v>347</v>
      </c>
      <c r="Y127" s="87" t="b">
        <v>1</v>
      </c>
      <c r="Z127" s="87" t="b">
        <v>0</v>
      </c>
      <c r="AA127" s="11" t="s">
        <v>338</v>
      </c>
      <c r="AB127" s="11" t="s">
        <v>348</v>
      </c>
      <c r="AC127" s="11" t="s">
        <v>341</v>
      </c>
      <c r="AD127" s="11" t="s">
        <v>339</v>
      </c>
      <c r="AE127" s="11" t="s">
        <v>347</v>
      </c>
      <c r="AF127" s="11" t="s">
        <v>336</v>
      </c>
      <c r="AG127" s="11" t="s">
        <v>352</v>
      </c>
      <c r="AH127" s="11" t="s">
        <v>343</v>
      </c>
      <c r="AI127" s="18" t="s">
        <v>340</v>
      </c>
    </row>
    <row r="128" spans="1:35" x14ac:dyDescent="0.35">
      <c r="A128" s="8">
        <v>256</v>
      </c>
      <c r="B128" s="8" t="b">
        <v>1</v>
      </c>
      <c r="C128" s="8" t="b">
        <v>0</v>
      </c>
      <c r="D128" s="8" t="b">
        <v>1</v>
      </c>
      <c r="E128" s="8" t="b">
        <v>1</v>
      </c>
      <c r="F128" s="8" t="b">
        <v>0</v>
      </c>
      <c r="G128" s="8">
        <v>10</v>
      </c>
      <c r="H128" s="8">
        <v>109</v>
      </c>
      <c r="I128" s="8">
        <v>1</v>
      </c>
      <c r="J128" s="8" t="b">
        <v>0</v>
      </c>
      <c r="K128" s="8"/>
      <c r="L128" s="8">
        <v>119</v>
      </c>
      <c r="M128" s="8"/>
      <c r="N128" s="19">
        <v>119</v>
      </c>
      <c r="O128" s="8" t="s">
        <v>468</v>
      </c>
      <c r="P128" s="17">
        <v>30</v>
      </c>
      <c r="Q128" s="17">
        <v>252</v>
      </c>
      <c r="R128" s="17">
        <v>45</v>
      </c>
      <c r="S128" s="26">
        <v>0.66666666666666663</v>
      </c>
      <c r="T128" s="12" t="s">
        <v>455</v>
      </c>
      <c r="U128" s="12" t="s">
        <v>451</v>
      </c>
      <c r="V128" s="12" t="s">
        <v>450</v>
      </c>
      <c r="W128" s="85">
        <v>1281627373</v>
      </c>
      <c r="X128" s="11" t="s">
        <v>348</v>
      </c>
      <c r="Y128" s="87" t="b">
        <v>1</v>
      </c>
      <c r="Z128" s="87" t="b">
        <v>1</v>
      </c>
      <c r="AA128" s="11" t="s">
        <v>338</v>
      </c>
      <c r="AB128" s="11" t="s">
        <v>348</v>
      </c>
      <c r="AC128" s="11" t="s">
        <v>349</v>
      </c>
      <c r="AD128" s="11" t="s">
        <v>339</v>
      </c>
      <c r="AE128" s="11" t="s">
        <v>347</v>
      </c>
      <c r="AF128" s="11" t="s">
        <v>350</v>
      </c>
      <c r="AG128" s="11" t="s">
        <v>352</v>
      </c>
      <c r="AH128" s="11" t="s">
        <v>343</v>
      </c>
      <c r="AI128" s="18" t="s">
        <v>340</v>
      </c>
    </row>
    <row r="129" spans="1:35" x14ac:dyDescent="0.35">
      <c r="A129" s="8">
        <v>251</v>
      </c>
      <c r="B129" s="8" t="b">
        <v>1</v>
      </c>
      <c r="C129" s="8" t="b">
        <v>0</v>
      </c>
      <c r="D129" s="8" t="b">
        <v>1</v>
      </c>
      <c r="E129" s="8" t="b">
        <v>1</v>
      </c>
      <c r="F129" s="8" t="b">
        <v>0</v>
      </c>
      <c r="G129" s="8">
        <v>107</v>
      </c>
      <c r="H129" s="8">
        <v>13</v>
      </c>
      <c r="I129" s="8">
        <v>1</v>
      </c>
      <c r="J129" s="8" t="b">
        <v>1</v>
      </c>
      <c r="K129" s="8"/>
      <c r="L129" s="8">
        <v>120</v>
      </c>
      <c r="M129" s="8"/>
      <c r="N129" s="19">
        <v>120</v>
      </c>
      <c r="O129" s="8" t="s">
        <v>551</v>
      </c>
      <c r="P129" s="17">
        <v>30</v>
      </c>
      <c r="Q129" s="17">
        <v>254</v>
      </c>
      <c r="R129" s="17">
        <v>45</v>
      </c>
      <c r="S129" s="26">
        <v>0.66666666666666663</v>
      </c>
      <c r="T129" s="12" t="s">
        <v>455</v>
      </c>
      <c r="U129" s="12" t="s">
        <v>451</v>
      </c>
      <c r="V129" s="12" t="s">
        <v>450</v>
      </c>
      <c r="W129" s="85">
        <v>1416311827</v>
      </c>
      <c r="X129" s="11" t="s">
        <v>345</v>
      </c>
      <c r="Y129" s="87" t="b">
        <v>1</v>
      </c>
      <c r="Z129" s="87" t="b">
        <v>0</v>
      </c>
      <c r="AA129" s="11" t="s">
        <v>338</v>
      </c>
      <c r="AB129" s="11" t="s">
        <v>345</v>
      </c>
      <c r="AC129" s="11" t="s">
        <v>341</v>
      </c>
      <c r="AD129" s="11" t="s">
        <v>339</v>
      </c>
      <c r="AE129" s="11" t="s">
        <v>347</v>
      </c>
      <c r="AF129" s="11" t="s">
        <v>336</v>
      </c>
      <c r="AG129" s="11" t="s">
        <v>352</v>
      </c>
      <c r="AH129" s="11" t="s">
        <v>343</v>
      </c>
      <c r="AI129" s="18" t="s">
        <v>340</v>
      </c>
    </row>
    <row r="130" spans="1:35" x14ac:dyDescent="0.35">
      <c r="A130" s="8">
        <v>165</v>
      </c>
      <c r="B130" s="8" t="b">
        <v>1</v>
      </c>
      <c r="C130" s="8" t="b">
        <v>0</v>
      </c>
      <c r="D130" s="8" t="b">
        <v>1</v>
      </c>
      <c r="E130" s="8" t="b">
        <v>1</v>
      </c>
      <c r="F130" s="8" t="b">
        <v>0</v>
      </c>
      <c r="G130" s="8">
        <v>33</v>
      </c>
      <c r="H130" s="8">
        <v>88</v>
      </c>
      <c r="I130" s="8">
        <v>1</v>
      </c>
      <c r="J130" s="8" t="b">
        <v>0</v>
      </c>
      <c r="K130" s="8"/>
      <c r="L130" s="8">
        <v>121</v>
      </c>
      <c r="M130" s="8"/>
      <c r="N130" s="19">
        <v>121</v>
      </c>
      <c r="O130" s="8" t="s">
        <v>500</v>
      </c>
      <c r="P130" s="17">
        <v>30</v>
      </c>
      <c r="Q130" s="17">
        <v>277</v>
      </c>
      <c r="R130" s="17">
        <v>45</v>
      </c>
      <c r="S130" s="26">
        <v>0.66666666666666663</v>
      </c>
      <c r="T130" s="12" t="s">
        <v>455</v>
      </c>
      <c r="U130" s="12" t="s">
        <v>451</v>
      </c>
      <c r="V130" s="12" t="s">
        <v>450</v>
      </c>
      <c r="W130" s="85">
        <v>1660384198</v>
      </c>
      <c r="X130" s="11" t="s">
        <v>343</v>
      </c>
      <c r="Y130" s="87" t="b">
        <v>1</v>
      </c>
      <c r="Z130" s="87" t="b">
        <v>0</v>
      </c>
      <c r="AA130" s="11" t="s">
        <v>335</v>
      </c>
      <c r="AB130" s="11" t="s">
        <v>345</v>
      </c>
      <c r="AC130" s="11" t="s">
        <v>341</v>
      </c>
      <c r="AD130" s="11" t="s">
        <v>339</v>
      </c>
      <c r="AE130" s="11" t="s">
        <v>347</v>
      </c>
      <c r="AF130" s="11" t="s">
        <v>336</v>
      </c>
      <c r="AG130" s="11" t="s">
        <v>352</v>
      </c>
      <c r="AH130" s="11" t="s">
        <v>343</v>
      </c>
      <c r="AI130" s="18" t="s">
        <v>340</v>
      </c>
    </row>
    <row r="131" spans="1:35" x14ac:dyDescent="0.35">
      <c r="A131" s="8">
        <v>3202</v>
      </c>
      <c r="B131" s="8" t="b">
        <v>1</v>
      </c>
      <c r="C131" s="8" t="b">
        <v>0</v>
      </c>
      <c r="D131" s="8" t="b">
        <v>1</v>
      </c>
      <c r="E131" s="8" t="b">
        <v>0</v>
      </c>
      <c r="F131" s="8" t="b">
        <v>0</v>
      </c>
      <c r="G131" s="8">
        <v>158</v>
      </c>
      <c r="H131" s="8">
        <v>-36</v>
      </c>
      <c r="I131" s="8">
        <v>1</v>
      </c>
      <c r="J131" s="8" t="b">
        <v>1</v>
      </c>
      <c r="K131" s="8"/>
      <c r="L131" s="8">
        <v>122</v>
      </c>
      <c r="M131" s="8"/>
      <c r="N131" s="19">
        <v>122</v>
      </c>
      <c r="O131" s="8" t="s">
        <v>582</v>
      </c>
      <c r="P131" s="17">
        <v>30</v>
      </c>
      <c r="Q131" s="17">
        <v>905</v>
      </c>
      <c r="R131" s="17">
        <v>45</v>
      </c>
      <c r="S131" s="26">
        <v>0.66666666666666663</v>
      </c>
      <c r="T131" s="12" t="s">
        <v>450</v>
      </c>
      <c r="U131" s="12" t="s">
        <v>460</v>
      </c>
      <c r="V131" s="12" t="s">
        <v>450</v>
      </c>
      <c r="W131" s="85">
        <v>1738419470</v>
      </c>
      <c r="X131" s="11" t="s">
        <v>343</v>
      </c>
      <c r="Y131" s="87" t="b">
        <v>1</v>
      </c>
      <c r="Z131" s="87" t="b">
        <v>0</v>
      </c>
      <c r="AA131" s="11" t="s">
        <v>335</v>
      </c>
      <c r="AB131" s="11" t="s">
        <v>348</v>
      </c>
      <c r="AC131" s="11" t="s">
        <v>341</v>
      </c>
      <c r="AD131" s="11" t="s">
        <v>339</v>
      </c>
      <c r="AE131" s="11" t="s">
        <v>342</v>
      </c>
      <c r="AF131" s="11" t="s">
        <v>336</v>
      </c>
      <c r="AG131" s="11" t="s">
        <v>352</v>
      </c>
      <c r="AH131" s="11" t="s">
        <v>343</v>
      </c>
      <c r="AI131" s="18" t="s">
        <v>340</v>
      </c>
    </row>
    <row r="132" spans="1:35" s="9" customFormat="1" x14ac:dyDescent="0.35">
      <c r="A132" s="8">
        <v>115</v>
      </c>
      <c r="B132" s="8" t="b">
        <v>1</v>
      </c>
      <c r="C132" s="8" t="b">
        <v>0</v>
      </c>
      <c r="D132" s="8" t="b">
        <v>1</v>
      </c>
      <c r="E132" s="8" t="b">
        <v>0</v>
      </c>
      <c r="F132" s="8" t="b">
        <v>0</v>
      </c>
      <c r="G132" s="8">
        <v>139</v>
      </c>
      <c r="H132" s="8">
        <v>-17</v>
      </c>
      <c r="I132" s="8">
        <v>2</v>
      </c>
      <c r="J132" s="8" t="b">
        <v>1</v>
      </c>
      <c r="K132" s="8"/>
      <c r="L132" s="8">
        <v>123</v>
      </c>
      <c r="M132" s="8"/>
      <c r="N132" s="19">
        <v>122</v>
      </c>
      <c r="O132" s="8" t="s">
        <v>573</v>
      </c>
      <c r="P132" s="17">
        <v>30</v>
      </c>
      <c r="Q132" s="17">
        <v>905</v>
      </c>
      <c r="R132" s="17">
        <v>45</v>
      </c>
      <c r="S132" s="26">
        <v>0.66666666666666663</v>
      </c>
      <c r="T132" s="12" t="s">
        <v>450</v>
      </c>
      <c r="U132" s="12" t="s">
        <v>460</v>
      </c>
      <c r="V132" s="12" t="s">
        <v>450</v>
      </c>
      <c r="W132" s="85">
        <v>648118850</v>
      </c>
      <c r="X132" s="11" t="s">
        <v>342</v>
      </c>
      <c r="Y132" s="87" t="b">
        <v>1</v>
      </c>
      <c r="Z132" s="87" t="b">
        <v>0</v>
      </c>
      <c r="AA132" s="11" t="s">
        <v>335</v>
      </c>
      <c r="AB132" s="11" t="s">
        <v>348</v>
      </c>
      <c r="AC132" s="11" t="s">
        <v>341</v>
      </c>
      <c r="AD132" s="11" t="s">
        <v>339</v>
      </c>
      <c r="AE132" s="11" t="s">
        <v>342</v>
      </c>
      <c r="AF132" s="11" t="s">
        <v>336</v>
      </c>
      <c r="AG132" s="11" t="s">
        <v>352</v>
      </c>
      <c r="AH132" s="11" t="s">
        <v>346</v>
      </c>
      <c r="AI132" s="18" t="s">
        <v>340</v>
      </c>
    </row>
    <row r="133" spans="1:35" x14ac:dyDescent="0.35">
      <c r="A133" s="8">
        <v>186</v>
      </c>
      <c r="B133" s="8" t="b">
        <v>1</v>
      </c>
      <c r="C133" s="8" t="b">
        <v>0</v>
      </c>
      <c r="D133" s="8" t="b">
        <v>1</v>
      </c>
      <c r="E133" s="8" t="b">
        <v>1</v>
      </c>
      <c r="F133" s="8" t="b">
        <v>0</v>
      </c>
      <c r="G133" s="8">
        <v>55</v>
      </c>
      <c r="H133" s="8">
        <v>69</v>
      </c>
      <c r="I133" s="8">
        <v>1</v>
      </c>
      <c r="J133" s="8" t="b">
        <v>0</v>
      </c>
      <c r="K133" s="8"/>
      <c r="L133" s="8">
        <v>124</v>
      </c>
      <c r="M133" s="8"/>
      <c r="N133" s="19">
        <v>124</v>
      </c>
      <c r="O133" s="8" t="s">
        <v>503</v>
      </c>
      <c r="P133" s="17">
        <v>29</v>
      </c>
      <c r="Q133" s="17">
        <v>39</v>
      </c>
      <c r="R133" s="17">
        <v>45</v>
      </c>
      <c r="S133" s="26">
        <v>0.64444444444444449</v>
      </c>
      <c r="T133" s="12" t="s">
        <v>455</v>
      </c>
      <c r="U133" s="12" t="s">
        <v>460</v>
      </c>
      <c r="V133" s="12" t="s">
        <v>450</v>
      </c>
      <c r="W133" s="85">
        <v>919735560</v>
      </c>
      <c r="X133" s="11" t="s">
        <v>349</v>
      </c>
      <c r="Y133" s="87" t="b">
        <v>1</v>
      </c>
      <c r="Z133" s="87" t="b">
        <v>0</v>
      </c>
      <c r="AA133" s="11" t="s">
        <v>338</v>
      </c>
      <c r="AB133" s="11" t="s">
        <v>348</v>
      </c>
      <c r="AC133" s="11" t="s">
        <v>349</v>
      </c>
      <c r="AD133" s="11" t="s">
        <v>339</v>
      </c>
      <c r="AE133" s="11" t="s">
        <v>347</v>
      </c>
      <c r="AF133" s="11" t="s">
        <v>350</v>
      </c>
      <c r="AG133" s="11" t="s">
        <v>352</v>
      </c>
      <c r="AH133" s="11" t="s">
        <v>346</v>
      </c>
      <c r="AI133" s="18" t="s">
        <v>340</v>
      </c>
    </row>
    <row r="134" spans="1:35" s="9" customFormat="1" x14ac:dyDescent="0.35">
      <c r="A134" s="8">
        <v>322</v>
      </c>
      <c r="B134" s="8" t="b">
        <v>1</v>
      </c>
      <c r="C134" s="8" t="b">
        <v>0</v>
      </c>
      <c r="D134" s="8" t="b">
        <v>1</v>
      </c>
      <c r="E134" s="8" t="b">
        <v>1</v>
      </c>
      <c r="F134" s="8" t="b">
        <v>0</v>
      </c>
      <c r="G134" s="8">
        <v>16</v>
      </c>
      <c r="H134" s="8">
        <v>109</v>
      </c>
      <c r="I134" s="8">
        <v>1</v>
      </c>
      <c r="J134" s="8" t="b">
        <v>1</v>
      </c>
      <c r="K134" s="8"/>
      <c r="L134" s="8">
        <v>125</v>
      </c>
      <c r="M134" s="8"/>
      <c r="N134" s="19">
        <v>125</v>
      </c>
      <c r="O134" s="8" t="s">
        <v>391</v>
      </c>
      <c r="P134" s="17">
        <v>29</v>
      </c>
      <c r="Q134" s="17">
        <v>40</v>
      </c>
      <c r="R134" s="17">
        <v>45</v>
      </c>
      <c r="S134" s="26">
        <v>0.64444444444444449</v>
      </c>
      <c r="T134" s="12" t="s">
        <v>455</v>
      </c>
      <c r="U134" s="12" t="s">
        <v>460</v>
      </c>
      <c r="V134" s="12" t="s">
        <v>450</v>
      </c>
      <c r="W134" s="85">
        <v>910418250</v>
      </c>
      <c r="X134" s="11" t="s">
        <v>349</v>
      </c>
      <c r="Y134" s="87" t="b">
        <v>0</v>
      </c>
      <c r="Z134" s="87" t="b">
        <v>0</v>
      </c>
      <c r="AA134" s="11" t="s">
        <v>338</v>
      </c>
      <c r="AB134" s="11" t="s">
        <v>348</v>
      </c>
      <c r="AC134" s="11" t="s">
        <v>341</v>
      </c>
      <c r="AD134" s="11" t="s">
        <v>339</v>
      </c>
      <c r="AE134" s="11" t="s">
        <v>347</v>
      </c>
      <c r="AF134" s="11" t="s">
        <v>350</v>
      </c>
      <c r="AG134" s="11" t="s">
        <v>352</v>
      </c>
      <c r="AH134" s="11" t="s">
        <v>346</v>
      </c>
      <c r="AI134" s="18" t="s">
        <v>340</v>
      </c>
    </row>
    <row r="135" spans="1:35" x14ac:dyDescent="0.35">
      <c r="A135" s="8">
        <v>13</v>
      </c>
      <c r="B135" s="8" t="b">
        <v>1</v>
      </c>
      <c r="C135" s="8" t="b">
        <v>0</v>
      </c>
      <c r="D135" s="8" t="b">
        <v>1</v>
      </c>
      <c r="E135" s="8" t="b">
        <v>1</v>
      </c>
      <c r="F135" s="8" t="b">
        <v>0</v>
      </c>
      <c r="G135" s="8">
        <v>62</v>
      </c>
      <c r="H135" s="8">
        <v>64</v>
      </c>
      <c r="I135" s="8">
        <v>1</v>
      </c>
      <c r="J135" s="8" t="b">
        <v>0</v>
      </c>
      <c r="K135" s="8"/>
      <c r="L135" s="8">
        <v>126</v>
      </c>
      <c r="M135" s="8"/>
      <c r="N135" s="19">
        <v>126</v>
      </c>
      <c r="O135" s="8" t="s">
        <v>515</v>
      </c>
      <c r="P135" s="17">
        <v>29</v>
      </c>
      <c r="Q135" s="17">
        <v>42</v>
      </c>
      <c r="R135" s="17">
        <v>45</v>
      </c>
      <c r="S135" s="26">
        <v>0.64444444444444449</v>
      </c>
      <c r="T135" s="12" t="s">
        <v>455</v>
      </c>
      <c r="U135" s="12" t="s">
        <v>460</v>
      </c>
      <c r="V135" s="12" t="s">
        <v>450</v>
      </c>
      <c r="W135" s="85">
        <v>491906413</v>
      </c>
      <c r="X135" s="11"/>
      <c r="Y135" s="87" t="b">
        <v>0</v>
      </c>
      <c r="Z135" s="87" t="b">
        <v>0</v>
      </c>
      <c r="AA135" s="11" t="s">
        <v>338</v>
      </c>
      <c r="AB135" s="11" t="s">
        <v>345</v>
      </c>
      <c r="AC135" s="11" t="s">
        <v>341</v>
      </c>
      <c r="AD135" s="11" t="s">
        <v>339</v>
      </c>
      <c r="AE135" s="11" t="s">
        <v>347</v>
      </c>
      <c r="AF135" s="11" t="s">
        <v>350</v>
      </c>
      <c r="AG135" s="11" t="s">
        <v>352</v>
      </c>
      <c r="AH135" s="11" t="s">
        <v>346</v>
      </c>
      <c r="AI135" s="18" t="s">
        <v>340</v>
      </c>
    </row>
    <row r="136" spans="1:35" s="9" customFormat="1" x14ac:dyDescent="0.35">
      <c r="A136" s="8">
        <v>273</v>
      </c>
      <c r="B136" s="8" t="b">
        <v>1</v>
      </c>
      <c r="C136" s="8" t="b">
        <v>0</v>
      </c>
      <c r="D136" s="8" t="b">
        <v>1</v>
      </c>
      <c r="E136" s="8" t="b">
        <v>1</v>
      </c>
      <c r="F136" s="8" t="b">
        <v>0</v>
      </c>
      <c r="G136" s="8">
        <v>43</v>
      </c>
      <c r="H136" s="8">
        <v>84</v>
      </c>
      <c r="I136" s="8">
        <v>1</v>
      </c>
      <c r="J136" s="8" t="b">
        <v>1</v>
      </c>
      <c r="K136" s="8"/>
      <c r="L136" s="8">
        <v>127</v>
      </c>
      <c r="M136" s="8"/>
      <c r="N136" s="19">
        <v>127</v>
      </c>
      <c r="O136" s="8" t="s">
        <v>492</v>
      </c>
      <c r="P136" s="17">
        <v>29</v>
      </c>
      <c r="Q136" s="17">
        <v>47</v>
      </c>
      <c r="R136" s="17">
        <v>45</v>
      </c>
      <c r="S136" s="26">
        <v>0.64444444444444449</v>
      </c>
      <c r="T136" s="12" t="s">
        <v>455</v>
      </c>
      <c r="U136" s="12" t="s">
        <v>451</v>
      </c>
      <c r="V136" s="12" t="s">
        <v>456</v>
      </c>
      <c r="W136" s="85">
        <v>2055308548</v>
      </c>
      <c r="X136" s="11" t="s">
        <v>337</v>
      </c>
      <c r="Y136" s="87" t="b">
        <v>1</v>
      </c>
      <c r="Z136" s="87" t="b">
        <v>0</v>
      </c>
      <c r="AA136" s="11" t="s">
        <v>338</v>
      </c>
      <c r="AB136" s="11" t="s">
        <v>348</v>
      </c>
      <c r="AC136" s="11" t="s">
        <v>341</v>
      </c>
      <c r="AD136" s="11" t="s">
        <v>339</v>
      </c>
      <c r="AE136" s="11" t="s">
        <v>347</v>
      </c>
      <c r="AF136" s="11" t="s">
        <v>350</v>
      </c>
      <c r="AG136" s="11" t="s">
        <v>337</v>
      </c>
      <c r="AH136" s="11" t="s">
        <v>343</v>
      </c>
      <c r="AI136" s="18" t="s">
        <v>340</v>
      </c>
    </row>
    <row r="137" spans="1:35" x14ac:dyDescent="0.35">
      <c r="A137" s="8">
        <v>27</v>
      </c>
      <c r="B137" s="8" t="b">
        <v>1</v>
      </c>
      <c r="C137" s="8" t="b">
        <v>0</v>
      </c>
      <c r="D137" s="8" t="b">
        <v>1</v>
      </c>
      <c r="E137" s="8" t="b">
        <v>1</v>
      </c>
      <c r="F137" s="8" t="b">
        <v>0</v>
      </c>
      <c r="G137" s="8">
        <v>43</v>
      </c>
      <c r="H137" s="8">
        <v>85</v>
      </c>
      <c r="I137" s="8">
        <v>1</v>
      </c>
      <c r="J137" s="8" t="b">
        <v>0</v>
      </c>
      <c r="K137" s="8"/>
      <c r="L137" s="8">
        <v>128</v>
      </c>
      <c r="M137" s="8"/>
      <c r="N137" s="19">
        <v>128</v>
      </c>
      <c r="O137" s="8" t="s">
        <v>486</v>
      </c>
      <c r="P137" s="17">
        <v>29</v>
      </c>
      <c r="Q137" s="17">
        <v>56</v>
      </c>
      <c r="R137" s="17">
        <v>45</v>
      </c>
      <c r="S137" s="26">
        <v>0.64444444444444449</v>
      </c>
      <c r="T137" s="12" t="s">
        <v>455</v>
      </c>
      <c r="U137" s="12" t="s">
        <v>460</v>
      </c>
      <c r="V137" s="12" t="s">
        <v>450</v>
      </c>
      <c r="W137" s="85">
        <v>785262154</v>
      </c>
      <c r="X137" s="11" t="s">
        <v>346</v>
      </c>
      <c r="Y137" s="87" t="b">
        <v>0</v>
      </c>
      <c r="Z137" s="87" t="b">
        <v>0</v>
      </c>
      <c r="AA137" s="11" t="s">
        <v>338</v>
      </c>
      <c r="AB137" s="11" t="s">
        <v>348</v>
      </c>
      <c r="AC137" s="11" t="s">
        <v>341</v>
      </c>
      <c r="AD137" s="11" t="s">
        <v>339</v>
      </c>
      <c r="AE137" s="11" t="s">
        <v>347</v>
      </c>
      <c r="AF137" s="11" t="s">
        <v>350</v>
      </c>
      <c r="AG137" s="11" t="s">
        <v>352</v>
      </c>
      <c r="AH137" s="11" t="s">
        <v>343</v>
      </c>
      <c r="AI137" s="18" t="s">
        <v>340</v>
      </c>
    </row>
    <row r="138" spans="1:35" x14ac:dyDescent="0.35">
      <c r="A138" s="8">
        <v>1335</v>
      </c>
      <c r="B138" s="8" t="b">
        <v>1</v>
      </c>
      <c r="C138" s="8" t="b">
        <v>0</v>
      </c>
      <c r="D138" s="8" t="b">
        <v>1</v>
      </c>
      <c r="E138" s="8" t="b">
        <v>1</v>
      </c>
      <c r="F138" s="8" t="b">
        <v>0</v>
      </c>
      <c r="G138" s="8">
        <v>100</v>
      </c>
      <c r="H138" s="8">
        <v>29</v>
      </c>
      <c r="I138" s="8">
        <v>1</v>
      </c>
      <c r="J138" s="8" t="b">
        <v>1</v>
      </c>
      <c r="K138" s="8"/>
      <c r="L138" s="8">
        <v>129</v>
      </c>
      <c r="M138" s="8"/>
      <c r="N138" s="19">
        <v>129</v>
      </c>
      <c r="O138" s="8" t="s">
        <v>537</v>
      </c>
      <c r="P138" s="17">
        <v>29</v>
      </c>
      <c r="Q138" s="17">
        <v>57</v>
      </c>
      <c r="R138" s="17">
        <v>45</v>
      </c>
      <c r="S138" s="26">
        <v>0.64444444444444449</v>
      </c>
      <c r="T138" s="12" t="s">
        <v>455</v>
      </c>
      <c r="U138" s="12" t="s">
        <v>460</v>
      </c>
      <c r="V138" s="12" t="s">
        <v>453</v>
      </c>
      <c r="W138" s="85">
        <v>1282733304</v>
      </c>
      <c r="X138" s="11" t="s">
        <v>348</v>
      </c>
      <c r="Y138" s="87" t="b">
        <v>1</v>
      </c>
      <c r="Z138" s="87" t="b">
        <v>1</v>
      </c>
      <c r="AA138" s="11" t="s">
        <v>338</v>
      </c>
      <c r="AB138" s="11" t="s">
        <v>348</v>
      </c>
      <c r="AC138" s="11" t="s">
        <v>341</v>
      </c>
      <c r="AD138" s="11" t="s">
        <v>339</v>
      </c>
      <c r="AE138" s="11" t="s">
        <v>347</v>
      </c>
      <c r="AF138" s="11" t="s">
        <v>336</v>
      </c>
      <c r="AG138" s="11" t="s">
        <v>352</v>
      </c>
      <c r="AH138" s="11" t="s">
        <v>346</v>
      </c>
      <c r="AI138" s="18" t="s">
        <v>340</v>
      </c>
    </row>
    <row r="139" spans="1:35" x14ac:dyDescent="0.35">
      <c r="A139" s="8">
        <v>1496</v>
      </c>
      <c r="B139" s="8" t="b">
        <v>1</v>
      </c>
      <c r="C139" s="8" t="b">
        <v>0</v>
      </c>
      <c r="D139" s="8" t="b">
        <v>1</v>
      </c>
      <c r="E139" s="8" t="b">
        <v>1</v>
      </c>
      <c r="F139" s="8" t="b">
        <v>0</v>
      </c>
      <c r="G139" s="8">
        <v>62</v>
      </c>
      <c r="H139" s="8">
        <v>67</v>
      </c>
      <c r="I139" s="8">
        <v>2</v>
      </c>
      <c r="J139" s="8" t="b">
        <v>1</v>
      </c>
      <c r="K139" s="8"/>
      <c r="L139" s="8">
        <v>130</v>
      </c>
      <c r="M139" s="8"/>
      <c r="N139" s="19">
        <v>129</v>
      </c>
      <c r="O139" s="8" t="s">
        <v>501</v>
      </c>
      <c r="P139" s="17">
        <v>29</v>
      </c>
      <c r="Q139" s="17">
        <v>57</v>
      </c>
      <c r="R139" s="17">
        <v>45</v>
      </c>
      <c r="S139" s="26">
        <v>0.64444444444444449</v>
      </c>
      <c r="T139" s="12" t="s">
        <v>455</v>
      </c>
      <c r="U139" s="12" t="s">
        <v>451</v>
      </c>
      <c r="V139" s="12" t="s">
        <v>453</v>
      </c>
      <c r="W139" s="85">
        <v>1422512268</v>
      </c>
      <c r="X139" s="11" t="s">
        <v>347</v>
      </c>
      <c r="Y139" s="87" t="b">
        <v>1</v>
      </c>
      <c r="Z139" s="87" t="b">
        <v>0</v>
      </c>
      <c r="AA139" s="11" t="s">
        <v>338</v>
      </c>
      <c r="AB139" s="11" t="s">
        <v>348</v>
      </c>
      <c r="AC139" s="11" t="s">
        <v>341</v>
      </c>
      <c r="AD139" s="11" t="s">
        <v>339</v>
      </c>
      <c r="AE139" s="11" t="s">
        <v>347</v>
      </c>
      <c r="AF139" s="11" t="s">
        <v>350</v>
      </c>
      <c r="AG139" s="11" t="s">
        <v>352</v>
      </c>
      <c r="AH139" s="11" t="s">
        <v>343</v>
      </c>
      <c r="AI139" s="18" t="s">
        <v>340</v>
      </c>
    </row>
    <row r="140" spans="1:35" x14ac:dyDescent="0.35">
      <c r="A140" s="8">
        <v>38</v>
      </c>
      <c r="B140" s="8" t="b">
        <v>1</v>
      </c>
      <c r="C140" s="8" t="b">
        <v>0</v>
      </c>
      <c r="D140" s="8" t="b">
        <v>1</v>
      </c>
      <c r="E140" s="8" t="b">
        <v>1</v>
      </c>
      <c r="F140" s="8" t="b">
        <v>0</v>
      </c>
      <c r="G140" s="8">
        <v>23</v>
      </c>
      <c r="H140" s="8">
        <v>108</v>
      </c>
      <c r="I140" s="8">
        <v>1</v>
      </c>
      <c r="J140" s="8" t="b">
        <v>0</v>
      </c>
      <c r="K140" s="8"/>
      <c r="L140" s="8">
        <v>131</v>
      </c>
      <c r="M140" s="8"/>
      <c r="N140" s="19">
        <v>131</v>
      </c>
      <c r="O140" s="8" t="s">
        <v>473</v>
      </c>
      <c r="P140" s="17">
        <v>29</v>
      </c>
      <c r="Q140" s="17">
        <v>63</v>
      </c>
      <c r="R140" s="17">
        <v>45</v>
      </c>
      <c r="S140" s="26">
        <v>0.64444444444444449</v>
      </c>
      <c r="T140" s="12" t="s">
        <v>455</v>
      </c>
      <c r="U140" s="12" t="s">
        <v>460</v>
      </c>
      <c r="V140" s="12" t="s">
        <v>456</v>
      </c>
      <c r="W140" s="85">
        <v>366813554</v>
      </c>
      <c r="X140" s="11" t="s">
        <v>342</v>
      </c>
      <c r="Y140" s="87" t="b">
        <v>0</v>
      </c>
      <c r="Z140" s="87" t="b">
        <v>0</v>
      </c>
      <c r="AA140" s="11" t="s">
        <v>338</v>
      </c>
      <c r="AB140" s="11" t="s">
        <v>348</v>
      </c>
      <c r="AC140" s="11" t="s">
        <v>341</v>
      </c>
      <c r="AD140" s="11" t="s">
        <v>339</v>
      </c>
      <c r="AE140" s="11" t="s">
        <v>347</v>
      </c>
      <c r="AF140" s="11" t="s">
        <v>350</v>
      </c>
      <c r="AG140" s="11" t="s">
        <v>352</v>
      </c>
      <c r="AH140" s="11" t="s">
        <v>346</v>
      </c>
      <c r="AI140" s="18" t="s">
        <v>340</v>
      </c>
    </row>
    <row r="141" spans="1:35" x14ac:dyDescent="0.35">
      <c r="A141" s="8">
        <v>59</v>
      </c>
      <c r="B141" s="8" t="b">
        <v>1</v>
      </c>
      <c r="C141" s="8" t="b">
        <v>0</v>
      </c>
      <c r="D141" s="8" t="b">
        <v>1</v>
      </c>
      <c r="E141" s="8" t="b">
        <v>1</v>
      </c>
      <c r="F141" s="8" t="b">
        <v>0</v>
      </c>
      <c r="G141" s="8">
        <v>62</v>
      </c>
      <c r="H141" s="8">
        <v>70</v>
      </c>
      <c r="I141" s="8">
        <v>1</v>
      </c>
      <c r="J141" s="8" t="b">
        <v>1</v>
      </c>
      <c r="K141" s="8"/>
      <c r="L141" s="8">
        <v>132</v>
      </c>
      <c r="M141" s="8"/>
      <c r="N141" s="19">
        <v>132</v>
      </c>
      <c r="O141" s="8" t="s">
        <v>511</v>
      </c>
      <c r="P141" s="17">
        <v>29</v>
      </c>
      <c r="Q141" s="17">
        <v>66</v>
      </c>
      <c r="R141" s="17">
        <v>45</v>
      </c>
      <c r="S141" s="26">
        <v>0.64444444444444449</v>
      </c>
      <c r="T141" s="12" t="s">
        <v>450</v>
      </c>
      <c r="U141" s="12" t="s">
        <v>451</v>
      </c>
      <c r="V141" s="12" t="s">
        <v>450</v>
      </c>
      <c r="W141" s="85">
        <v>1896592747</v>
      </c>
      <c r="X141" s="11" t="s">
        <v>343</v>
      </c>
      <c r="Y141" s="87" t="b">
        <v>1</v>
      </c>
      <c r="Z141" s="87" t="b">
        <v>0</v>
      </c>
      <c r="AA141" s="11" t="s">
        <v>338</v>
      </c>
      <c r="AB141" s="11" t="s">
        <v>345</v>
      </c>
      <c r="AC141" s="11" t="s">
        <v>341</v>
      </c>
      <c r="AD141" s="11" t="s">
        <v>339</v>
      </c>
      <c r="AE141" s="11" t="s">
        <v>347</v>
      </c>
      <c r="AF141" s="11" t="s">
        <v>350</v>
      </c>
      <c r="AG141" s="11" t="s">
        <v>352</v>
      </c>
      <c r="AH141" s="11" t="s">
        <v>343</v>
      </c>
      <c r="AI141" s="18" t="s">
        <v>340</v>
      </c>
    </row>
    <row r="142" spans="1:35" x14ac:dyDescent="0.35">
      <c r="A142" s="8">
        <v>3212</v>
      </c>
      <c r="B142" s="8" t="b">
        <v>1</v>
      </c>
      <c r="C142" s="8" t="b">
        <v>0</v>
      </c>
      <c r="D142" s="8" t="b">
        <v>1</v>
      </c>
      <c r="E142" s="8" t="b">
        <v>1</v>
      </c>
      <c r="F142" s="8" t="b">
        <v>0</v>
      </c>
      <c r="G142" s="8">
        <v>33</v>
      </c>
      <c r="H142" s="8">
        <v>100</v>
      </c>
      <c r="I142" s="8">
        <v>1</v>
      </c>
      <c r="J142" s="8" t="b">
        <v>0</v>
      </c>
      <c r="K142" s="8"/>
      <c r="L142" s="8">
        <v>133</v>
      </c>
      <c r="M142" s="8"/>
      <c r="N142" s="19">
        <v>133</v>
      </c>
      <c r="O142" s="8" t="s">
        <v>397</v>
      </c>
      <c r="P142" s="17">
        <v>29</v>
      </c>
      <c r="Q142" s="17">
        <v>69</v>
      </c>
      <c r="R142" s="17">
        <v>45</v>
      </c>
      <c r="S142" s="26">
        <v>0.64444444444444449</v>
      </c>
      <c r="T142" s="12" t="s">
        <v>455</v>
      </c>
      <c r="U142" s="12" t="s">
        <v>460</v>
      </c>
      <c r="V142" s="12" t="s">
        <v>453</v>
      </c>
      <c r="W142" s="85">
        <v>4447269</v>
      </c>
      <c r="X142" s="11" t="s">
        <v>343</v>
      </c>
      <c r="Y142" s="87" t="b">
        <v>1</v>
      </c>
      <c r="Z142" s="87" t="b">
        <v>0</v>
      </c>
      <c r="AA142" s="11" t="s">
        <v>338</v>
      </c>
      <c r="AB142" s="11" t="s">
        <v>348</v>
      </c>
      <c r="AC142" s="11" t="s">
        <v>341</v>
      </c>
      <c r="AD142" s="11" t="s">
        <v>339</v>
      </c>
      <c r="AE142" s="11" t="s">
        <v>347</v>
      </c>
      <c r="AF142" s="11" t="s">
        <v>350</v>
      </c>
      <c r="AG142" s="11" t="s">
        <v>352</v>
      </c>
      <c r="AH142" s="11" t="s">
        <v>343</v>
      </c>
      <c r="AI142" s="18" t="s">
        <v>340</v>
      </c>
    </row>
    <row r="143" spans="1:35" x14ac:dyDescent="0.35">
      <c r="A143" s="8">
        <v>93</v>
      </c>
      <c r="B143" s="8" t="b">
        <v>1</v>
      </c>
      <c r="C143" s="8" t="b">
        <v>0</v>
      </c>
      <c r="D143" s="8" t="b">
        <v>1</v>
      </c>
      <c r="E143" s="8" t="b">
        <v>0</v>
      </c>
      <c r="F143" s="8" t="b">
        <v>0</v>
      </c>
      <c r="G143" s="8">
        <v>139</v>
      </c>
      <c r="H143" s="8">
        <v>-5</v>
      </c>
      <c r="I143" s="8">
        <v>1</v>
      </c>
      <c r="J143" s="8" t="b">
        <v>1</v>
      </c>
      <c r="K143" s="8"/>
      <c r="L143" s="8">
        <v>134</v>
      </c>
      <c r="M143" s="8"/>
      <c r="N143" s="19">
        <v>134</v>
      </c>
      <c r="O143" s="8" t="s">
        <v>566</v>
      </c>
      <c r="P143" s="17">
        <v>29</v>
      </c>
      <c r="Q143" s="17">
        <v>70</v>
      </c>
      <c r="R143" s="17">
        <v>45</v>
      </c>
      <c r="S143" s="26">
        <v>0.64444444444444449</v>
      </c>
      <c r="T143" s="12" t="s">
        <v>455</v>
      </c>
      <c r="U143" s="12" t="s">
        <v>451</v>
      </c>
      <c r="V143" s="12" t="s">
        <v>450</v>
      </c>
      <c r="W143" s="85">
        <v>1530752851</v>
      </c>
      <c r="X143" s="11" t="s">
        <v>348</v>
      </c>
      <c r="Y143" s="87" t="b">
        <v>1</v>
      </c>
      <c r="Z143" s="87" t="b">
        <v>1</v>
      </c>
      <c r="AA143" s="11" t="s">
        <v>338</v>
      </c>
      <c r="AB143" s="11" t="s">
        <v>348</v>
      </c>
      <c r="AC143" s="11" t="s">
        <v>341</v>
      </c>
      <c r="AD143" s="11" t="s">
        <v>339</v>
      </c>
      <c r="AE143" s="11" t="s">
        <v>347</v>
      </c>
      <c r="AF143" s="11" t="s">
        <v>350</v>
      </c>
      <c r="AG143" s="11" t="s">
        <v>352</v>
      </c>
      <c r="AH143" s="11" t="s">
        <v>343</v>
      </c>
      <c r="AI143" s="18" t="s">
        <v>340</v>
      </c>
    </row>
    <row r="144" spans="1:35" x14ac:dyDescent="0.35">
      <c r="A144" s="8">
        <v>140</v>
      </c>
      <c r="B144" s="8" t="b">
        <v>1</v>
      </c>
      <c r="C144" s="8" t="b">
        <v>0</v>
      </c>
      <c r="D144" s="8" t="b">
        <v>1</v>
      </c>
      <c r="E144" s="8" t="b">
        <v>0</v>
      </c>
      <c r="F144" s="8" t="b">
        <v>0</v>
      </c>
      <c r="G144" s="8">
        <v>136</v>
      </c>
      <c r="H144" s="8">
        <v>-1</v>
      </c>
      <c r="I144" s="8">
        <v>1</v>
      </c>
      <c r="J144" s="8" t="b">
        <v>0</v>
      </c>
      <c r="K144" s="8"/>
      <c r="L144" s="8">
        <v>135</v>
      </c>
      <c r="M144" s="8"/>
      <c r="N144" s="19">
        <v>135</v>
      </c>
      <c r="O144" s="8" t="s">
        <v>570</v>
      </c>
      <c r="P144" s="17">
        <v>29</v>
      </c>
      <c r="Q144" s="17">
        <v>99</v>
      </c>
      <c r="R144" s="17">
        <v>45</v>
      </c>
      <c r="S144" s="26">
        <v>0.64444444444444449</v>
      </c>
      <c r="T144" s="12" t="s">
        <v>450</v>
      </c>
      <c r="U144" s="12" t="s">
        <v>460</v>
      </c>
      <c r="V144" s="12" t="s">
        <v>450</v>
      </c>
      <c r="W144" s="85">
        <v>318207072</v>
      </c>
      <c r="X144" s="11" t="s">
        <v>343</v>
      </c>
      <c r="Y144" s="87" t="b">
        <v>1</v>
      </c>
      <c r="Z144" s="87" t="b">
        <v>0</v>
      </c>
      <c r="AA144" s="11" t="s">
        <v>335</v>
      </c>
      <c r="AB144" s="11" t="s">
        <v>345</v>
      </c>
      <c r="AC144" s="11" t="s">
        <v>341</v>
      </c>
      <c r="AD144" s="11" t="s">
        <v>339</v>
      </c>
      <c r="AE144" s="11" t="s">
        <v>342</v>
      </c>
      <c r="AF144" s="11" t="s">
        <v>350</v>
      </c>
      <c r="AG144" s="11" t="s">
        <v>352</v>
      </c>
      <c r="AH144" s="11" t="s">
        <v>343</v>
      </c>
      <c r="AI144" s="18" t="s">
        <v>340</v>
      </c>
    </row>
    <row r="145" spans="1:35" x14ac:dyDescent="0.35">
      <c r="A145" s="8">
        <v>246</v>
      </c>
      <c r="B145" s="8" t="b">
        <v>1</v>
      </c>
      <c r="C145" s="8" t="b">
        <v>0</v>
      </c>
      <c r="D145" s="8" t="b">
        <v>1</v>
      </c>
      <c r="E145" s="8" t="b">
        <v>1</v>
      </c>
      <c r="F145" s="8" t="b">
        <v>0</v>
      </c>
      <c r="G145" s="8">
        <v>107</v>
      </c>
      <c r="H145" s="8">
        <v>29</v>
      </c>
      <c r="I145" s="8">
        <v>1</v>
      </c>
      <c r="J145" s="8" t="b">
        <v>1</v>
      </c>
      <c r="K145" s="8"/>
      <c r="L145" s="8">
        <v>136</v>
      </c>
      <c r="M145" s="8"/>
      <c r="N145" s="19">
        <v>136</v>
      </c>
      <c r="O145" s="8" t="s">
        <v>547</v>
      </c>
      <c r="P145" s="17">
        <v>29</v>
      </c>
      <c r="Q145" s="17">
        <v>100</v>
      </c>
      <c r="R145" s="17">
        <v>45</v>
      </c>
      <c r="S145" s="26">
        <v>0.64444444444444449</v>
      </c>
      <c r="T145" s="12" t="s">
        <v>450</v>
      </c>
      <c r="U145" s="12" t="s">
        <v>460</v>
      </c>
      <c r="V145" s="12" t="s">
        <v>456</v>
      </c>
      <c r="W145" s="85">
        <v>337681454</v>
      </c>
      <c r="X145" s="11" t="s">
        <v>341</v>
      </c>
      <c r="Y145" s="87" t="b">
        <v>1</v>
      </c>
      <c r="Z145" s="87" t="b">
        <v>1</v>
      </c>
      <c r="AA145" s="11" t="s">
        <v>338</v>
      </c>
      <c r="AB145" s="11" t="s">
        <v>348</v>
      </c>
      <c r="AC145" s="11" t="s">
        <v>341</v>
      </c>
      <c r="AD145" s="11" t="s">
        <v>339</v>
      </c>
      <c r="AE145" s="11" t="s">
        <v>342</v>
      </c>
      <c r="AF145" s="11" t="s">
        <v>336</v>
      </c>
      <c r="AG145" s="11" t="s">
        <v>352</v>
      </c>
      <c r="AH145" s="11" t="s">
        <v>343</v>
      </c>
      <c r="AI145" s="18" t="s">
        <v>340</v>
      </c>
    </row>
    <row r="146" spans="1:35" x14ac:dyDescent="0.35">
      <c r="A146" s="8">
        <v>60</v>
      </c>
      <c r="B146" s="8" t="b">
        <v>1</v>
      </c>
      <c r="C146" s="8" t="b">
        <v>0</v>
      </c>
      <c r="D146" s="8" t="b">
        <v>1</v>
      </c>
      <c r="E146" s="8" t="b">
        <v>1</v>
      </c>
      <c r="F146" s="8" t="b">
        <v>0</v>
      </c>
      <c r="G146" s="8">
        <v>145</v>
      </c>
      <c r="H146" s="8">
        <v>-8</v>
      </c>
      <c r="I146" s="8">
        <v>1</v>
      </c>
      <c r="J146" s="8" t="b">
        <v>0</v>
      </c>
      <c r="K146" s="8"/>
      <c r="L146" s="8">
        <v>137</v>
      </c>
      <c r="M146" s="8"/>
      <c r="N146" s="19">
        <v>137</v>
      </c>
      <c r="O146" s="8" t="s">
        <v>576</v>
      </c>
      <c r="P146" s="17">
        <v>29</v>
      </c>
      <c r="Q146" s="17">
        <v>105</v>
      </c>
      <c r="R146" s="17">
        <v>45</v>
      </c>
      <c r="S146" s="26">
        <v>0.64444444444444449</v>
      </c>
      <c r="T146" s="12" t="s">
        <v>455</v>
      </c>
      <c r="U146" s="12" t="s">
        <v>451</v>
      </c>
      <c r="V146" s="12" t="s">
        <v>456</v>
      </c>
      <c r="W146" s="85">
        <v>147628961</v>
      </c>
      <c r="X146" s="11" t="s">
        <v>345</v>
      </c>
      <c r="Y146" s="87" t="b">
        <v>1</v>
      </c>
      <c r="Z146" s="87" t="b">
        <v>0</v>
      </c>
      <c r="AA146" s="11" t="s">
        <v>338</v>
      </c>
      <c r="AB146" s="11" t="s">
        <v>345</v>
      </c>
      <c r="AC146" s="11" t="s">
        <v>341</v>
      </c>
      <c r="AD146" s="11" t="s">
        <v>339</v>
      </c>
      <c r="AE146" s="11" t="s">
        <v>347</v>
      </c>
      <c r="AF146" s="11" t="s">
        <v>350</v>
      </c>
      <c r="AG146" s="11" t="s">
        <v>352</v>
      </c>
      <c r="AH146" s="11" t="s">
        <v>346</v>
      </c>
      <c r="AI146" s="18" t="s">
        <v>340</v>
      </c>
    </row>
    <row r="147" spans="1:35" x14ac:dyDescent="0.35">
      <c r="A147" s="8">
        <v>36</v>
      </c>
      <c r="B147" s="8" t="b">
        <v>1</v>
      </c>
      <c r="C147" s="8" t="b">
        <v>0</v>
      </c>
      <c r="D147" s="8" t="b">
        <v>1</v>
      </c>
      <c r="E147" s="8" t="b">
        <v>1</v>
      </c>
      <c r="F147" s="8" t="b">
        <v>0</v>
      </c>
      <c r="G147" s="8">
        <v>90</v>
      </c>
      <c r="H147" s="8">
        <v>48</v>
      </c>
      <c r="I147" s="8">
        <v>1</v>
      </c>
      <c r="J147" s="8" t="b">
        <v>1</v>
      </c>
      <c r="K147" s="8"/>
      <c r="L147" s="8">
        <v>138</v>
      </c>
      <c r="M147" s="8"/>
      <c r="N147" s="19">
        <v>138</v>
      </c>
      <c r="O147" s="8" t="s">
        <v>529</v>
      </c>
      <c r="P147" s="17">
        <v>29</v>
      </c>
      <c r="Q147" s="17">
        <v>187</v>
      </c>
      <c r="R147" s="17">
        <v>45</v>
      </c>
      <c r="S147" s="26">
        <v>0.64444444444444449</v>
      </c>
      <c r="T147" s="12" t="s">
        <v>455</v>
      </c>
      <c r="U147" s="12" t="s">
        <v>460</v>
      </c>
      <c r="V147" s="12" t="s">
        <v>456</v>
      </c>
      <c r="W147" s="85">
        <v>419758020</v>
      </c>
      <c r="X147" s="11" t="s">
        <v>345</v>
      </c>
      <c r="Y147" s="87" t="b">
        <v>0</v>
      </c>
      <c r="Z147" s="87" t="b">
        <v>0</v>
      </c>
      <c r="AA147" s="11" t="s">
        <v>338</v>
      </c>
      <c r="AB147" s="11" t="s">
        <v>348</v>
      </c>
      <c r="AC147" s="11" t="s">
        <v>341</v>
      </c>
      <c r="AD147" s="11" t="s">
        <v>351</v>
      </c>
      <c r="AE147" s="11" t="s">
        <v>347</v>
      </c>
      <c r="AF147" s="11" t="s">
        <v>350</v>
      </c>
      <c r="AG147" s="11" t="s">
        <v>352</v>
      </c>
      <c r="AH147" s="11" t="s">
        <v>343</v>
      </c>
      <c r="AI147" s="18" t="s">
        <v>340</v>
      </c>
    </row>
    <row r="148" spans="1:35" x14ac:dyDescent="0.35">
      <c r="A148" s="8">
        <v>3186</v>
      </c>
      <c r="B148" s="8" t="b">
        <v>1</v>
      </c>
      <c r="C148" s="8" t="b">
        <v>0</v>
      </c>
      <c r="D148" s="8" t="b">
        <v>1</v>
      </c>
      <c r="E148" s="8" t="b">
        <v>1</v>
      </c>
      <c r="F148" s="8" t="b">
        <v>0</v>
      </c>
      <c r="G148" s="8">
        <v>134</v>
      </c>
      <c r="H148" s="8">
        <v>5</v>
      </c>
      <c r="I148" s="8">
        <v>1</v>
      </c>
      <c r="J148" s="8" t="b">
        <v>0</v>
      </c>
      <c r="K148" s="8"/>
      <c r="L148" s="8">
        <v>139</v>
      </c>
      <c r="M148" s="8"/>
      <c r="N148" s="19">
        <v>139</v>
      </c>
      <c r="O148" s="8" t="s">
        <v>567</v>
      </c>
      <c r="P148" s="17">
        <v>29</v>
      </c>
      <c r="Q148" s="17">
        <v>215</v>
      </c>
      <c r="R148" s="17">
        <v>45</v>
      </c>
      <c r="S148" s="26">
        <v>0.64444444444444449</v>
      </c>
      <c r="T148" s="12" t="s">
        <v>455</v>
      </c>
      <c r="U148" s="12" t="s">
        <v>460</v>
      </c>
      <c r="V148" s="12" t="s">
        <v>453</v>
      </c>
      <c r="W148" s="85">
        <v>1526860946</v>
      </c>
      <c r="X148" s="11" t="s">
        <v>344</v>
      </c>
      <c r="Y148" s="87" t="b">
        <v>0</v>
      </c>
      <c r="Z148" s="87" t="b">
        <v>0</v>
      </c>
      <c r="AA148" s="11" t="s">
        <v>338</v>
      </c>
      <c r="AB148" s="11" t="s">
        <v>348</v>
      </c>
      <c r="AC148" s="11" t="s">
        <v>341</v>
      </c>
      <c r="AD148" s="11" t="s">
        <v>351</v>
      </c>
      <c r="AE148" s="11" t="s">
        <v>347</v>
      </c>
      <c r="AF148" s="11" t="s">
        <v>336</v>
      </c>
      <c r="AG148" s="11" t="s">
        <v>352</v>
      </c>
      <c r="AH148" s="11" t="s">
        <v>343</v>
      </c>
      <c r="AI148" s="18" t="s">
        <v>340</v>
      </c>
    </row>
    <row r="149" spans="1:35" x14ac:dyDescent="0.35">
      <c r="A149" s="8">
        <v>289</v>
      </c>
      <c r="B149" s="8" t="b">
        <v>1</v>
      </c>
      <c r="C149" s="8" t="b">
        <v>0</v>
      </c>
      <c r="D149" s="8" t="b">
        <v>1</v>
      </c>
      <c r="E149" s="8" t="b">
        <v>1</v>
      </c>
      <c r="F149" s="8" t="b">
        <v>0</v>
      </c>
      <c r="G149" s="8">
        <v>125</v>
      </c>
      <c r="H149" s="8">
        <v>15</v>
      </c>
      <c r="I149" s="8">
        <v>1</v>
      </c>
      <c r="J149" s="8" t="b">
        <v>1</v>
      </c>
      <c r="K149" s="8"/>
      <c r="L149" s="8">
        <v>140</v>
      </c>
      <c r="M149" s="8"/>
      <c r="N149" s="19">
        <v>140</v>
      </c>
      <c r="O149" s="8" t="s">
        <v>556</v>
      </c>
      <c r="P149" s="17">
        <v>29</v>
      </c>
      <c r="Q149" s="17">
        <v>237</v>
      </c>
      <c r="R149" s="17">
        <v>45</v>
      </c>
      <c r="S149" s="26">
        <v>0.64444444444444449</v>
      </c>
      <c r="T149" s="12" t="s">
        <v>455</v>
      </c>
      <c r="U149" s="12" t="s">
        <v>451</v>
      </c>
      <c r="V149" s="12" t="s">
        <v>450</v>
      </c>
      <c r="W149" s="85">
        <v>24050696</v>
      </c>
      <c r="X149" s="11" t="s">
        <v>344</v>
      </c>
      <c r="Y149" s="87" t="b">
        <v>0</v>
      </c>
      <c r="Z149" s="87" t="b">
        <v>0</v>
      </c>
      <c r="AA149" s="11" t="s">
        <v>338</v>
      </c>
      <c r="AB149" s="11" t="s">
        <v>348</v>
      </c>
      <c r="AC149" s="11" t="s">
        <v>341</v>
      </c>
      <c r="AD149" s="11" t="s">
        <v>339</v>
      </c>
      <c r="AE149" s="11" t="s">
        <v>347</v>
      </c>
      <c r="AF149" s="11" t="s">
        <v>336</v>
      </c>
      <c r="AG149" s="11" t="s">
        <v>352</v>
      </c>
      <c r="AH149" s="11" t="s">
        <v>346</v>
      </c>
      <c r="AI149" s="18" t="s">
        <v>340</v>
      </c>
    </row>
    <row r="150" spans="1:35" s="9" customFormat="1" x14ac:dyDescent="0.35">
      <c r="A150" s="8">
        <v>28</v>
      </c>
      <c r="B150" s="8" t="b">
        <v>1</v>
      </c>
      <c r="C150" s="8" t="b">
        <v>0</v>
      </c>
      <c r="D150" s="8" t="b">
        <v>1</v>
      </c>
      <c r="E150" s="8" t="b">
        <v>1</v>
      </c>
      <c r="F150" s="8" t="b">
        <v>0</v>
      </c>
      <c r="G150" s="8">
        <v>62</v>
      </c>
      <c r="H150" s="8">
        <v>79</v>
      </c>
      <c r="I150" s="8">
        <v>1</v>
      </c>
      <c r="J150" s="8" t="b">
        <v>0</v>
      </c>
      <c r="K150" s="8"/>
      <c r="L150" s="8">
        <v>141</v>
      </c>
      <c r="M150" s="8"/>
      <c r="N150" s="19">
        <v>141</v>
      </c>
      <c r="O150" s="8" t="s">
        <v>508</v>
      </c>
      <c r="P150" s="17">
        <v>28</v>
      </c>
      <c r="Q150" s="17">
        <v>50</v>
      </c>
      <c r="R150" s="17">
        <v>45</v>
      </c>
      <c r="S150" s="26">
        <v>0.62222222222222223</v>
      </c>
      <c r="T150" s="12" t="s">
        <v>455</v>
      </c>
      <c r="U150" s="12" t="s">
        <v>451</v>
      </c>
      <c r="V150" s="12" t="s">
        <v>450</v>
      </c>
      <c r="W150" s="85">
        <v>381432455</v>
      </c>
      <c r="X150" s="11" t="s">
        <v>348</v>
      </c>
      <c r="Y150" s="87" t="b">
        <v>1</v>
      </c>
      <c r="Z150" s="87" t="b">
        <v>1</v>
      </c>
      <c r="AA150" s="11" t="s">
        <v>338</v>
      </c>
      <c r="AB150" s="11" t="s">
        <v>348</v>
      </c>
      <c r="AC150" s="11" t="s">
        <v>341</v>
      </c>
      <c r="AD150" s="11" t="s">
        <v>339</v>
      </c>
      <c r="AE150" s="11" t="s">
        <v>347</v>
      </c>
      <c r="AF150" s="11" t="s">
        <v>350</v>
      </c>
      <c r="AG150" s="11" t="s">
        <v>352</v>
      </c>
      <c r="AH150" s="11" t="s">
        <v>343</v>
      </c>
      <c r="AI150" s="18" t="s">
        <v>340</v>
      </c>
    </row>
    <row r="151" spans="1:35" x14ac:dyDescent="0.35">
      <c r="A151" s="8">
        <v>61</v>
      </c>
      <c r="B151" s="8" t="b">
        <v>1</v>
      </c>
      <c r="C151" s="8" t="b">
        <v>0</v>
      </c>
      <c r="D151" s="8" t="b">
        <v>1</v>
      </c>
      <c r="E151" s="8" t="b">
        <v>0</v>
      </c>
      <c r="F151" s="8" t="b">
        <v>0</v>
      </c>
      <c r="G151" s="8">
        <v>90</v>
      </c>
      <c r="H151" s="8">
        <v>52</v>
      </c>
      <c r="I151" s="8">
        <v>1</v>
      </c>
      <c r="J151" s="8" t="b">
        <v>1</v>
      </c>
      <c r="K151" s="8"/>
      <c r="L151" s="8">
        <v>142</v>
      </c>
      <c r="M151" s="8"/>
      <c r="N151" s="19">
        <v>142</v>
      </c>
      <c r="O151" s="8" t="s">
        <v>531</v>
      </c>
      <c r="P151" s="17">
        <v>28</v>
      </c>
      <c r="Q151" s="17">
        <v>51</v>
      </c>
      <c r="R151" s="17">
        <v>45</v>
      </c>
      <c r="S151" s="26">
        <v>0.62222222222222223</v>
      </c>
      <c r="T151" s="12" t="s">
        <v>450</v>
      </c>
      <c r="U151" s="12" t="s">
        <v>451</v>
      </c>
      <c r="V151" s="12" t="s">
        <v>456</v>
      </c>
      <c r="W151" s="85">
        <v>106098766</v>
      </c>
      <c r="X151" s="11" t="s">
        <v>350</v>
      </c>
      <c r="Y151" s="87" t="b">
        <v>1</v>
      </c>
      <c r="Z151" s="87" t="b">
        <v>1</v>
      </c>
      <c r="AA151" s="11" t="s">
        <v>338</v>
      </c>
      <c r="AB151" s="11" t="s">
        <v>348</v>
      </c>
      <c r="AC151" s="11" t="s">
        <v>349</v>
      </c>
      <c r="AD151" s="11" t="s">
        <v>339</v>
      </c>
      <c r="AE151" s="11" t="s">
        <v>347</v>
      </c>
      <c r="AF151" s="11" t="s">
        <v>350</v>
      </c>
      <c r="AG151" s="11" t="s">
        <v>352</v>
      </c>
      <c r="AH151" s="11" t="s">
        <v>343</v>
      </c>
      <c r="AI151" s="18" t="s">
        <v>340</v>
      </c>
    </row>
    <row r="152" spans="1:35" x14ac:dyDescent="0.35">
      <c r="A152" s="8">
        <v>119</v>
      </c>
      <c r="B152" s="8" t="b">
        <v>1</v>
      </c>
      <c r="C152" s="8" t="b">
        <v>0</v>
      </c>
      <c r="D152" s="8" t="b">
        <v>1</v>
      </c>
      <c r="E152" s="8" t="b">
        <v>1</v>
      </c>
      <c r="F152" s="8" t="b">
        <v>0</v>
      </c>
      <c r="G152" s="8">
        <v>107</v>
      </c>
      <c r="H152" s="8">
        <v>36</v>
      </c>
      <c r="I152" s="8">
        <v>1</v>
      </c>
      <c r="J152" s="8" t="b">
        <v>0</v>
      </c>
      <c r="K152" s="8"/>
      <c r="L152" s="8">
        <v>143</v>
      </c>
      <c r="M152" s="8"/>
      <c r="N152" s="19">
        <v>143</v>
      </c>
      <c r="O152" s="8" t="s">
        <v>546</v>
      </c>
      <c r="P152" s="17">
        <v>28</v>
      </c>
      <c r="Q152" s="17">
        <v>71</v>
      </c>
      <c r="R152" s="17">
        <v>45</v>
      </c>
      <c r="S152" s="26">
        <v>0.62222222222222223</v>
      </c>
      <c r="T152" s="12" t="s">
        <v>455</v>
      </c>
      <c r="U152" s="12" t="s">
        <v>451</v>
      </c>
      <c r="V152" s="12" t="s">
        <v>450</v>
      </c>
      <c r="W152" s="85">
        <v>442785121</v>
      </c>
      <c r="X152" s="11" t="s">
        <v>342</v>
      </c>
      <c r="Y152" s="87" t="b">
        <v>1</v>
      </c>
      <c r="Z152" s="87" t="b">
        <v>0</v>
      </c>
      <c r="AA152" s="11" t="s">
        <v>338</v>
      </c>
      <c r="AB152" s="11" t="s">
        <v>348</v>
      </c>
      <c r="AC152" s="11" t="s">
        <v>341</v>
      </c>
      <c r="AD152" s="11" t="s">
        <v>339</v>
      </c>
      <c r="AE152" s="11" t="s">
        <v>342</v>
      </c>
      <c r="AF152" s="11" t="s">
        <v>336</v>
      </c>
      <c r="AG152" s="11" t="s">
        <v>352</v>
      </c>
      <c r="AH152" s="11" t="s">
        <v>343</v>
      </c>
      <c r="AI152" s="18" t="s">
        <v>340</v>
      </c>
    </row>
    <row r="153" spans="1:35" x14ac:dyDescent="0.35">
      <c r="A153" s="8">
        <v>1152</v>
      </c>
      <c r="B153" s="8" t="b">
        <v>1</v>
      </c>
      <c r="C153" s="8" t="b">
        <v>0</v>
      </c>
      <c r="D153" s="8" t="b">
        <v>1</v>
      </c>
      <c r="E153" s="8" t="b">
        <v>1</v>
      </c>
      <c r="F153" s="8" t="b">
        <v>0</v>
      </c>
      <c r="G153" s="8">
        <v>90</v>
      </c>
      <c r="H153" s="8">
        <v>54</v>
      </c>
      <c r="I153" s="8">
        <v>1</v>
      </c>
      <c r="J153" s="8" t="b">
        <v>1</v>
      </c>
      <c r="K153" s="8"/>
      <c r="L153" s="8">
        <v>144</v>
      </c>
      <c r="M153" s="8"/>
      <c r="N153" s="19">
        <v>144</v>
      </c>
      <c r="O153" s="8" t="s">
        <v>532</v>
      </c>
      <c r="P153" s="17">
        <v>28</v>
      </c>
      <c r="Q153" s="17">
        <v>93</v>
      </c>
      <c r="R153" s="17">
        <v>45</v>
      </c>
      <c r="S153" s="26">
        <v>0.62222222222222223</v>
      </c>
      <c r="T153" s="12" t="s">
        <v>455</v>
      </c>
      <c r="U153" s="12" t="s">
        <v>451</v>
      </c>
      <c r="V153" s="12" t="s">
        <v>453</v>
      </c>
      <c r="W153" s="85">
        <v>83113812</v>
      </c>
      <c r="X153" s="11" t="s">
        <v>347</v>
      </c>
      <c r="Y153" s="87" t="b">
        <v>1</v>
      </c>
      <c r="Z153" s="87" t="b">
        <v>0</v>
      </c>
      <c r="AA153" s="11" t="s">
        <v>338</v>
      </c>
      <c r="AB153" s="11" t="s">
        <v>348</v>
      </c>
      <c r="AC153" s="11" t="s">
        <v>341</v>
      </c>
      <c r="AD153" s="11" t="s">
        <v>339</v>
      </c>
      <c r="AE153" s="11" t="s">
        <v>347</v>
      </c>
      <c r="AF153" s="11" t="s">
        <v>350</v>
      </c>
      <c r="AG153" s="11" t="s">
        <v>337</v>
      </c>
      <c r="AH153" s="11" t="s">
        <v>346</v>
      </c>
      <c r="AI153" s="18" t="s">
        <v>340</v>
      </c>
    </row>
    <row r="154" spans="1:35" x14ac:dyDescent="0.35">
      <c r="A154" s="8">
        <v>1490</v>
      </c>
      <c r="B154" s="8" t="b">
        <v>1</v>
      </c>
      <c r="C154" s="8" t="b">
        <v>0</v>
      </c>
      <c r="D154" s="8" t="b">
        <v>1</v>
      </c>
      <c r="E154" s="8" t="b">
        <v>1</v>
      </c>
      <c r="F154" s="8" t="b">
        <v>0</v>
      </c>
      <c r="G154" s="8">
        <v>152</v>
      </c>
      <c r="H154" s="8">
        <v>-7</v>
      </c>
      <c r="I154" s="8">
        <v>1</v>
      </c>
      <c r="J154" s="8" t="b">
        <v>0</v>
      </c>
      <c r="K154" s="8"/>
      <c r="L154" s="8">
        <v>145</v>
      </c>
      <c r="M154" s="8"/>
      <c r="N154" s="19">
        <v>145</v>
      </c>
      <c r="O154" s="8" t="s">
        <v>579</v>
      </c>
      <c r="P154" s="17">
        <v>28</v>
      </c>
      <c r="Q154" s="17">
        <v>214</v>
      </c>
      <c r="R154" s="17">
        <v>45</v>
      </c>
      <c r="S154" s="26">
        <v>0.62222222222222223</v>
      </c>
      <c r="T154" s="12" t="s">
        <v>455</v>
      </c>
      <c r="U154" s="12" t="s">
        <v>460</v>
      </c>
      <c r="V154" s="12" t="s">
        <v>456</v>
      </c>
      <c r="W154" s="85">
        <v>2081918412</v>
      </c>
      <c r="X154" s="11" t="s">
        <v>347</v>
      </c>
      <c r="Y154" s="87" t="b">
        <v>1</v>
      </c>
      <c r="Z154" s="87" t="b">
        <v>0</v>
      </c>
      <c r="AA154" s="11" t="s">
        <v>338</v>
      </c>
      <c r="AB154" s="11" t="s">
        <v>348</v>
      </c>
      <c r="AC154" s="11" t="s">
        <v>349</v>
      </c>
      <c r="AD154" s="11" t="s">
        <v>339</v>
      </c>
      <c r="AE154" s="11" t="s">
        <v>347</v>
      </c>
      <c r="AF154" s="11" t="s">
        <v>350</v>
      </c>
      <c r="AG154" s="11" t="s">
        <v>352</v>
      </c>
      <c r="AH154" s="11" t="s">
        <v>346</v>
      </c>
      <c r="AI154" s="18" t="s">
        <v>340</v>
      </c>
    </row>
    <row r="155" spans="1:35" x14ac:dyDescent="0.35">
      <c r="A155" s="8">
        <v>141</v>
      </c>
      <c r="B155" s="8" t="b">
        <v>1</v>
      </c>
      <c r="C155" s="8" t="b">
        <v>0</v>
      </c>
      <c r="D155" s="8" t="b">
        <v>1</v>
      </c>
      <c r="E155" s="8" t="b">
        <v>1</v>
      </c>
      <c r="F155" s="8" t="b">
        <v>0</v>
      </c>
      <c r="G155" s="8">
        <v>117</v>
      </c>
      <c r="H155" s="8">
        <v>29</v>
      </c>
      <c r="I155" s="8">
        <v>1</v>
      </c>
      <c r="J155" s="8" t="b">
        <v>1</v>
      </c>
      <c r="K155" s="8"/>
      <c r="L155" s="8">
        <v>146</v>
      </c>
      <c r="M155" s="8"/>
      <c r="N155" s="19">
        <v>146</v>
      </c>
      <c r="O155" s="8" t="s">
        <v>544</v>
      </c>
      <c r="P155" s="17">
        <v>28</v>
      </c>
      <c r="Q155" s="17">
        <v>297</v>
      </c>
      <c r="R155" s="17">
        <v>45</v>
      </c>
      <c r="S155" s="26">
        <v>0.62222222222222223</v>
      </c>
      <c r="T155" s="12" t="s">
        <v>450</v>
      </c>
      <c r="U155" s="12" t="s">
        <v>451</v>
      </c>
      <c r="V155" s="12" t="s">
        <v>450</v>
      </c>
      <c r="W155" s="85">
        <v>848658154</v>
      </c>
      <c r="X155" s="11" t="s">
        <v>347</v>
      </c>
      <c r="Y155" s="87" t="b">
        <v>1</v>
      </c>
      <c r="Z155" s="87" t="b">
        <v>0</v>
      </c>
      <c r="AA155" s="11" t="s">
        <v>338</v>
      </c>
      <c r="AB155" s="11" t="s">
        <v>348</v>
      </c>
      <c r="AC155" s="11" t="s">
        <v>341</v>
      </c>
      <c r="AD155" s="11" t="s">
        <v>339</v>
      </c>
      <c r="AE155" s="11" t="s">
        <v>347</v>
      </c>
      <c r="AF155" s="11" t="s">
        <v>350</v>
      </c>
      <c r="AG155" s="11" t="s">
        <v>352</v>
      </c>
      <c r="AH155" s="11" t="s">
        <v>346</v>
      </c>
      <c r="AI155" s="18" t="s">
        <v>340</v>
      </c>
    </row>
    <row r="156" spans="1:35" x14ac:dyDescent="0.35">
      <c r="A156" s="8">
        <v>3192</v>
      </c>
      <c r="B156" s="8" t="b">
        <v>1</v>
      </c>
      <c r="C156" s="8" t="b">
        <v>0</v>
      </c>
      <c r="D156" s="8" t="b">
        <v>1</v>
      </c>
      <c r="E156" s="8" t="b">
        <v>0</v>
      </c>
      <c r="F156" s="8" t="b">
        <v>1</v>
      </c>
      <c r="G156" s="8">
        <v>156</v>
      </c>
      <c r="H156" s="8">
        <v>-9</v>
      </c>
      <c r="I156" s="8">
        <v>1</v>
      </c>
      <c r="J156" s="8" t="b">
        <v>0</v>
      </c>
      <c r="K156" s="8"/>
      <c r="L156" s="8">
        <v>147</v>
      </c>
      <c r="M156" s="8"/>
      <c r="N156" s="19">
        <v>147</v>
      </c>
      <c r="O156" s="8" t="s">
        <v>569</v>
      </c>
      <c r="P156" s="17">
        <v>28</v>
      </c>
      <c r="Q156" s="17">
        <v>435</v>
      </c>
      <c r="R156" s="17">
        <v>45</v>
      </c>
      <c r="S156" s="26">
        <v>0.62222222222222223</v>
      </c>
      <c r="T156" s="12" t="s">
        <v>450</v>
      </c>
      <c r="U156" s="12" t="s">
        <v>460</v>
      </c>
      <c r="V156" s="12" t="s">
        <v>453</v>
      </c>
      <c r="W156" s="85">
        <v>512540931</v>
      </c>
      <c r="X156" s="11" t="s">
        <v>347</v>
      </c>
      <c r="Y156" s="87" t="b">
        <v>1</v>
      </c>
      <c r="Z156" s="87" t="b">
        <v>0</v>
      </c>
      <c r="AA156" s="11" t="s">
        <v>338</v>
      </c>
      <c r="AB156" s="11" t="s">
        <v>348</v>
      </c>
      <c r="AC156" s="11" t="s">
        <v>349</v>
      </c>
      <c r="AD156" s="11" t="s">
        <v>339</v>
      </c>
      <c r="AE156" s="11" t="s">
        <v>347</v>
      </c>
      <c r="AF156" s="11" t="s">
        <v>350</v>
      </c>
      <c r="AG156" s="11" t="s">
        <v>352</v>
      </c>
      <c r="AH156" s="11" t="s">
        <v>346</v>
      </c>
      <c r="AI156" s="18" t="s">
        <v>340</v>
      </c>
    </row>
    <row r="157" spans="1:35" x14ac:dyDescent="0.35">
      <c r="A157" s="8">
        <v>153</v>
      </c>
      <c r="B157" s="8" t="b">
        <v>1</v>
      </c>
      <c r="C157" s="8" t="b">
        <v>0</v>
      </c>
      <c r="D157" s="8" t="b">
        <v>0</v>
      </c>
      <c r="E157" s="8" t="b">
        <v>0</v>
      </c>
      <c r="F157" s="8" t="b">
        <v>0</v>
      </c>
      <c r="G157" s="8">
        <v>139</v>
      </c>
      <c r="H157" s="8">
        <v>9</v>
      </c>
      <c r="I157" s="8">
        <v>1</v>
      </c>
      <c r="J157" s="8" t="b">
        <v>1</v>
      </c>
      <c r="K157" s="8"/>
      <c r="L157" s="8">
        <v>148</v>
      </c>
      <c r="M157" s="8"/>
      <c r="N157" s="19">
        <v>148</v>
      </c>
      <c r="O157" s="8" t="s">
        <v>575</v>
      </c>
      <c r="P157" s="17">
        <v>28</v>
      </c>
      <c r="Q157" s="17">
        <v>905</v>
      </c>
      <c r="R157" s="17">
        <v>45</v>
      </c>
      <c r="S157" s="26">
        <v>0.62222222222222223</v>
      </c>
      <c r="T157" s="12" t="s">
        <v>450</v>
      </c>
      <c r="U157" s="12" t="s">
        <v>451</v>
      </c>
      <c r="V157" s="12" t="s">
        <v>453</v>
      </c>
      <c r="W157" s="85">
        <v>357161660</v>
      </c>
      <c r="X157" s="11" t="s">
        <v>344</v>
      </c>
      <c r="Y157" s="87" t="b">
        <v>0</v>
      </c>
      <c r="Z157" s="87" t="b">
        <v>0</v>
      </c>
      <c r="AA157" s="11" t="s">
        <v>335</v>
      </c>
      <c r="AB157" s="11" t="s">
        <v>348</v>
      </c>
      <c r="AC157" s="11" t="s">
        <v>341</v>
      </c>
      <c r="AD157" s="11" t="s">
        <v>351</v>
      </c>
      <c r="AE157" s="11" t="s">
        <v>347</v>
      </c>
      <c r="AF157" s="11" t="s">
        <v>336</v>
      </c>
      <c r="AG157" s="11" t="s">
        <v>352</v>
      </c>
      <c r="AH157" s="11" t="s">
        <v>346</v>
      </c>
      <c r="AI157" s="18" t="s">
        <v>340</v>
      </c>
    </row>
    <row r="158" spans="1:35" x14ac:dyDescent="0.35">
      <c r="A158" s="8">
        <v>243</v>
      </c>
      <c r="B158" s="8" t="b">
        <v>1</v>
      </c>
      <c r="C158" s="8" t="b">
        <v>0</v>
      </c>
      <c r="D158" s="8" t="b">
        <v>1</v>
      </c>
      <c r="E158" s="8" t="b">
        <v>1</v>
      </c>
      <c r="F158" s="8" t="b">
        <v>0</v>
      </c>
      <c r="G158" s="8">
        <v>90</v>
      </c>
      <c r="H158" s="8">
        <v>59</v>
      </c>
      <c r="I158" s="8">
        <v>1</v>
      </c>
      <c r="J158" s="8" t="b">
        <v>0</v>
      </c>
      <c r="K158" s="8"/>
      <c r="L158" s="8">
        <v>149</v>
      </c>
      <c r="M158" s="8"/>
      <c r="N158" s="19">
        <v>149</v>
      </c>
      <c r="O158" s="8" t="s">
        <v>527</v>
      </c>
      <c r="P158" s="17">
        <v>27</v>
      </c>
      <c r="Q158" s="17">
        <v>61</v>
      </c>
      <c r="R158" s="17">
        <v>45</v>
      </c>
      <c r="S158" s="26">
        <v>0.6</v>
      </c>
      <c r="T158" s="12" t="s">
        <v>455</v>
      </c>
      <c r="U158" s="12" t="s">
        <v>460</v>
      </c>
      <c r="V158" s="12" t="s">
        <v>456</v>
      </c>
      <c r="W158" s="85">
        <v>1543996975</v>
      </c>
      <c r="X158" s="11" t="s">
        <v>348</v>
      </c>
      <c r="Y158" s="87" t="b">
        <v>1</v>
      </c>
      <c r="Z158" s="87" t="b">
        <v>1</v>
      </c>
      <c r="AA158" s="11" t="s">
        <v>338</v>
      </c>
      <c r="AB158" s="11" t="s">
        <v>348</v>
      </c>
      <c r="AC158" s="11" t="s">
        <v>349</v>
      </c>
      <c r="AD158" s="11" t="s">
        <v>339</v>
      </c>
      <c r="AE158" s="11" t="s">
        <v>347</v>
      </c>
      <c r="AF158" s="11" t="s">
        <v>350</v>
      </c>
      <c r="AG158" s="11" t="s">
        <v>352</v>
      </c>
      <c r="AH158" s="11" t="s">
        <v>346</v>
      </c>
      <c r="AI158" s="18" t="s">
        <v>340</v>
      </c>
    </row>
    <row r="159" spans="1:35" x14ac:dyDescent="0.35">
      <c r="A159" s="8">
        <v>202</v>
      </c>
      <c r="B159" s="8" t="b">
        <v>1</v>
      </c>
      <c r="C159" s="8" t="b">
        <v>0</v>
      </c>
      <c r="D159" s="8" t="b">
        <v>1</v>
      </c>
      <c r="E159" s="8" t="b">
        <v>1</v>
      </c>
      <c r="F159" s="8" t="b">
        <v>0</v>
      </c>
      <c r="G159" s="8">
        <v>130</v>
      </c>
      <c r="H159" s="8">
        <v>20</v>
      </c>
      <c r="I159" s="8">
        <v>1</v>
      </c>
      <c r="J159" s="8" t="b">
        <v>1</v>
      </c>
      <c r="K159" s="8"/>
      <c r="L159" s="8">
        <v>150</v>
      </c>
      <c r="M159" s="8"/>
      <c r="N159" s="19">
        <v>150</v>
      </c>
      <c r="O159" s="8" t="s">
        <v>557</v>
      </c>
      <c r="P159" s="17">
        <v>27</v>
      </c>
      <c r="Q159" s="17">
        <v>62</v>
      </c>
      <c r="R159" s="17">
        <v>45</v>
      </c>
      <c r="S159" s="26">
        <v>0.6</v>
      </c>
      <c r="T159" s="12" t="s">
        <v>455</v>
      </c>
      <c r="U159" s="12" t="s">
        <v>451</v>
      </c>
      <c r="V159" s="12" t="s">
        <v>456</v>
      </c>
      <c r="W159" s="85">
        <v>1321965776</v>
      </c>
      <c r="X159" s="11" t="s">
        <v>337</v>
      </c>
      <c r="Y159" s="87" t="b">
        <v>1</v>
      </c>
      <c r="Z159" s="87" t="b">
        <v>0</v>
      </c>
      <c r="AA159" s="11" t="s">
        <v>338</v>
      </c>
      <c r="AB159" s="11" t="s">
        <v>348</v>
      </c>
      <c r="AC159" s="11" t="s">
        <v>341</v>
      </c>
      <c r="AD159" s="11" t="s">
        <v>339</v>
      </c>
      <c r="AE159" s="11" t="s">
        <v>347</v>
      </c>
      <c r="AF159" s="11" t="s">
        <v>350</v>
      </c>
      <c r="AG159" s="11" t="s">
        <v>337</v>
      </c>
      <c r="AH159" s="11" t="s">
        <v>343</v>
      </c>
      <c r="AI159" s="18" t="s">
        <v>340</v>
      </c>
    </row>
    <row r="160" spans="1:35" x14ac:dyDescent="0.35">
      <c r="A160" s="8">
        <v>1449</v>
      </c>
      <c r="B160" s="8" t="b">
        <v>1</v>
      </c>
      <c r="C160" s="8" t="b">
        <v>0</v>
      </c>
      <c r="D160" s="8" t="b">
        <v>1</v>
      </c>
      <c r="E160" s="8" t="b">
        <v>1</v>
      </c>
      <c r="F160" s="8" t="b">
        <v>0</v>
      </c>
      <c r="G160" s="8">
        <v>43</v>
      </c>
      <c r="H160" s="8">
        <v>108</v>
      </c>
      <c r="I160" s="8">
        <v>1</v>
      </c>
      <c r="J160" s="8" t="b">
        <v>0</v>
      </c>
      <c r="K160" s="8"/>
      <c r="L160" s="8">
        <v>151</v>
      </c>
      <c r="M160" s="8"/>
      <c r="N160" s="19">
        <v>151</v>
      </c>
      <c r="O160" s="8" t="s">
        <v>398</v>
      </c>
      <c r="P160" s="17">
        <v>27</v>
      </c>
      <c r="Q160" s="17">
        <v>75</v>
      </c>
      <c r="R160" s="17">
        <v>45</v>
      </c>
      <c r="S160" s="26">
        <v>0.6</v>
      </c>
      <c r="T160" s="12" t="s">
        <v>455</v>
      </c>
      <c r="U160" s="12" t="s">
        <v>451</v>
      </c>
      <c r="V160" s="12" t="s">
        <v>450</v>
      </c>
      <c r="W160" s="85">
        <v>111780422</v>
      </c>
      <c r="X160" s="11" t="s">
        <v>345</v>
      </c>
      <c r="Y160" s="87" t="b">
        <v>1</v>
      </c>
      <c r="Z160" s="87" t="b">
        <v>0</v>
      </c>
      <c r="AA160" s="11" t="s">
        <v>338</v>
      </c>
      <c r="AB160" s="11" t="s">
        <v>345</v>
      </c>
      <c r="AC160" s="11" t="s">
        <v>341</v>
      </c>
      <c r="AD160" s="11" t="s">
        <v>339</v>
      </c>
      <c r="AE160" s="11" t="s">
        <v>347</v>
      </c>
      <c r="AF160" s="11" t="s">
        <v>350</v>
      </c>
      <c r="AG160" s="11" t="s">
        <v>352</v>
      </c>
      <c r="AH160" s="11" t="s">
        <v>343</v>
      </c>
      <c r="AI160" s="18" t="s">
        <v>340</v>
      </c>
    </row>
    <row r="161" spans="1:35" x14ac:dyDescent="0.35">
      <c r="A161" s="8">
        <v>105</v>
      </c>
      <c r="B161" s="8" t="b">
        <v>1</v>
      </c>
      <c r="C161" s="8" t="b">
        <v>0</v>
      </c>
      <c r="D161" s="8" t="b">
        <v>1</v>
      </c>
      <c r="E161" s="8" t="b">
        <v>1</v>
      </c>
      <c r="F161" s="8" t="b">
        <v>0</v>
      </c>
      <c r="G161" s="8">
        <v>100</v>
      </c>
      <c r="H161" s="8">
        <v>52</v>
      </c>
      <c r="I161" s="8">
        <v>1</v>
      </c>
      <c r="J161" s="8" t="b">
        <v>1</v>
      </c>
      <c r="K161" s="8"/>
      <c r="L161" s="8">
        <v>152</v>
      </c>
      <c r="M161" s="8"/>
      <c r="N161" s="19">
        <v>152</v>
      </c>
      <c r="O161" s="8" t="s">
        <v>534</v>
      </c>
      <c r="P161" s="17">
        <v>27</v>
      </c>
      <c r="Q161" s="17">
        <v>274</v>
      </c>
      <c r="R161" s="17">
        <v>45</v>
      </c>
      <c r="S161" s="26">
        <v>0.6</v>
      </c>
      <c r="T161" s="12" t="s">
        <v>455</v>
      </c>
      <c r="U161" s="12" t="s">
        <v>460</v>
      </c>
      <c r="V161" s="12" t="s">
        <v>450</v>
      </c>
      <c r="W161" s="85">
        <v>1584837393</v>
      </c>
      <c r="X161" s="11" t="s">
        <v>343</v>
      </c>
      <c r="Y161" s="87" t="b">
        <v>1</v>
      </c>
      <c r="Z161" s="87" t="b">
        <v>0</v>
      </c>
      <c r="AA161" s="11" t="s">
        <v>335</v>
      </c>
      <c r="AB161" s="11" t="s">
        <v>348</v>
      </c>
      <c r="AC161" s="11" t="s">
        <v>341</v>
      </c>
      <c r="AD161" s="11" t="s">
        <v>339</v>
      </c>
      <c r="AE161" s="11" t="s">
        <v>347</v>
      </c>
      <c r="AF161" s="11" t="s">
        <v>350</v>
      </c>
      <c r="AG161" s="11" t="s">
        <v>352</v>
      </c>
      <c r="AH161" s="11" t="s">
        <v>343</v>
      </c>
      <c r="AI161" s="18" t="s">
        <v>340</v>
      </c>
    </row>
    <row r="162" spans="1:35" x14ac:dyDescent="0.35">
      <c r="A162" s="8">
        <v>3204</v>
      </c>
      <c r="B162" s="8" t="b">
        <v>1</v>
      </c>
      <c r="C162" s="8" t="b">
        <v>0</v>
      </c>
      <c r="D162" s="8" t="b">
        <v>1</v>
      </c>
      <c r="E162" s="8" t="b">
        <v>0</v>
      </c>
      <c r="F162" s="8" t="b">
        <v>0</v>
      </c>
      <c r="G162" s="8">
        <v>162</v>
      </c>
      <c r="H162" s="8">
        <v>-9</v>
      </c>
      <c r="I162" s="8">
        <v>1</v>
      </c>
      <c r="J162" s="8" t="b">
        <v>0</v>
      </c>
      <c r="K162" s="8"/>
      <c r="L162" s="8">
        <v>153</v>
      </c>
      <c r="M162" s="8"/>
      <c r="N162" s="19">
        <v>153</v>
      </c>
      <c r="O162" s="8" t="s">
        <v>586</v>
      </c>
      <c r="P162" s="17">
        <v>27</v>
      </c>
      <c r="Q162" s="17">
        <v>635</v>
      </c>
      <c r="R162" s="17">
        <v>45</v>
      </c>
      <c r="S162" s="26">
        <v>0.6</v>
      </c>
      <c r="T162" s="12" t="s">
        <v>455</v>
      </c>
      <c r="U162" s="12" t="s">
        <v>451</v>
      </c>
      <c r="V162" s="12" t="s">
        <v>456</v>
      </c>
      <c r="W162" s="85">
        <v>635358439</v>
      </c>
      <c r="X162" s="11" t="s">
        <v>344</v>
      </c>
      <c r="Y162" s="87" t="b">
        <v>0</v>
      </c>
      <c r="Z162" s="87" t="b">
        <v>0</v>
      </c>
      <c r="AA162" s="11" t="s">
        <v>335</v>
      </c>
      <c r="AB162" s="11" t="s">
        <v>348</v>
      </c>
      <c r="AC162" s="11" t="s">
        <v>341</v>
      </c>
      <c r="AD162" s="11" t="s">
        <v>339</v>
      </c>
      <c r="AE162" s="11" t="s">
        <v>342</v>
      </c>
      <c r="AF162" s="11" t="s">
        <v>336</v>
      </c>
      <c r="AG162" s="11" t="s">
        <v>352</v>
      </c>
      <c r="AH162" s="11" t="s">
        <v>346</v>
      </c>
      <c r="AI162" s="18" t="s">
        <v>340</v>
      </c>
    </row>
    <row r="163" spans="1:35" x14ac:dyDescent="0.35">
      <c r="A163" s="8">
        <v>1227</v>
      </c>
      <c r="B163" s="8" t="b">
        <v>1</v>
      </c>
      <c r="C163" s="8" t="b">
        <v>0</v>
      </c>
      <c r="D163" s="8" t="b">
        <v>1</v>
      </c>
      <c r="E163" s="8" t="b">
        <v>0</v>
      </c>
      <c r="F163" s="8" t="b">
        <v>1</v>
      </c>
      <c r="G163" s="8">
        <v>145</v>
      </c>
      <c r="H163" s="8">
        <v>9</v>
      </c>
      <c r="I163" s="8">
        <v>1</v>
      </c>
      <c r="J163" s="8" t="b">
        <v>1</v>
      </c>
      <c r="K163" s="8"/>
      <c r="L163" s="8">
        <v>154</v>
      </c>
      <c r="M163" s="8"/>
      <c r="N163" s="19">
        <v>154</v>
      </c>
      <c r="O163" s="8" t="s">
        <v>543</v>
      </c>
      <c r="P163" s="17">
        <v>26</v>
      </c>
      <c r="Q163" s="17">
        <v>61</v>
      </c>
      <c r="R163" s="17">
        <v>45</v>
      </c>
      <c r="S163" s="26">
        <v>0.57777777777777772</v>
      </c>
      <c r="T163" s="12" t="s">
        <v>455</v>
      </c>
      <c r="U163" s="12" t="s">
        <v>451</v>
      </c>
      <c r="V163" s="12" t="s">
        <v>456</v>
      </c>
      <c r="W163" s="85">
        <v>1141499801</v>
      </c>
      <c r="X163" s="11" t="s">
        <v>348</v>
      </c>
      <c r="Y163" s="87" t="b">
        <v>1</v>
      </c>
      <c r="Z163" s="87" t="b">
        <v>1</v>
      </c>
      <c r="AA163" s="11" t="s">
        <v>338</v>
      </c>
      <c r="AB163" s="11" t="s">
        <v>348</v>
      </c>
      <c r="AC163" s="11" t="s">
        <v>341</v>
      </c>
      <c r="AD163" s="11" t="s">
        <v>339</v>
      </c>
      <c r="AE163" s="11" t="s">
        <v>347</v>
      </c>
      <c r="AF163" s="11" t="s">
        <v>350</v>
      </c>
      <c r="AG163" s="11" t="s">
        <v>352</v>
      </c>
      <c r="AH163" s="11" t="s">
        <v>343</v>
      </c>
      <c r="AI163" s="18" t="s">
        <v>340</v>
      </c>
    </row>
    <row r="164" spans="1:35" x14ac:dyDescent="0.35">
      <c r="A164" s="8">
        <v>18</v>
      </c>
      <c r="B164" s="8" t="b">
        <v>1</v>
      </c>
      <c r="C164" s="8" t="b">
        <v>0</v>
      </c>
      <c r="D164" s="8" t="b">
        <v>1</v>
      </c>
      <c r="E164" s="8" t="b">
        <v>1</v>
      </c>
      <c r="F164" s="8" t="b">
        <v>0</v>
      </c>
      <c r="G164" s="8">
        <v>117</v>
      </c>
      <c r="H164" s="8">
        <v>38</v>
      </c>
      <c r="I164" s="8">
        <v>1</v>
      </c>
      <c r="J164" s="8" t="b">
        <v>0</v>
      </c>
      <c r="K164" s="8"/>
      <c r="L164" s="8">
        <v>155</v>
      </c>
      <c r="M164" s="8"/>
      <c r="N164" s="19">
        <v>155</v>
      </c>
      <c r="O164" s="8" t="s">
        <v>554</v>
      </c>
      <c r="P164" s="17">
        <v>26</v>
      </c>
      <c r="Q164" s="17">
        <v>108</v>
      </c>
      <c r="R164" s="17">
        <v>45</v>
      </c>
      <c r="S164" s="26">
        <v>0.57777777777777772</v>
      </c>
      <c r="T164" s="12" t="s">
        <v>455</v>
      </c>
      <c r="U164" s="12" t="s">
        <v>460</v>
      </c>
      <c r="V164" s="12" t="s">
        <v>450</v>
      </c>
      <c r="W164" s="85">
        <v>319546226</v>
      </c>
      <c r="X164" s="11" t="s">
        <v>348</v>
      </c>
      <c r="Y164" s="87" t="b">
        <v>1</v>
      </c>
      <c r="Z164" s="87" t="b">
        <v>1</v>
      </c>
      <c r="AA164" s="11" t="s">
        <v>338</v>
      </c>
      <c r="AB164" s="11" t="s">
        <v>348</v>
      </c>
      <c r="AC164" s="11" t="s">
        <v>341</v>
      </c>
      <c r="AD164" s="11" t="s">
        <v>339</v>
      </c>
      <c r="AE164" s="11" t="s">
        <v>347</v>
      </c>
      <c r="AF164" s="11" t="s">
        <v>350</v>
      </c>
      <c r="AG164" s="11" t="s">
        <v>337</v>
      </c>
      <c r="AH164" s="11" t="s">
        <v>346</v>
      </c>
      <c r="AI164" s="18" t="s">
        <v>340</v>
      </c>
    </row>
    <row r="165" spans="1:35" x14ac:dyDescent="0.35">
      <c r="A165" s="8">
        <v>3215</v>
      </c>
      <c r="B165" s="8" t="b">
        <v>1</v>
      </c>
      <c r="C165" s="8" t="b">
        <v>0</v>
      </c>
      <c r="D165" s="8" t="b">
        <v>1</v>
      </c>
      <c r="E165" s="8" t="b">
        <v>1</v>
      </c>
      <c r="F165" s="8" t="b">
        <v>0</v>
      </c>
      <c r="G165" s="8">
        <v>130</v>
      </c>
      <c r="H165" s="8">
        <v>26</v>
      </c>
      <c r="I165" s="8">
        <v>1</v>
      </c>
      <c r="J165" s="8" t="b">
        <v>1</v>
      </c>
      <c r="K165" s="8"/>
      <c r="L165" s="8">
        <v>156</v>
      </c>
      <c r="M165" s="8"/>
      <c r="N165" s="19">
        <v>156</v>
      </c>
      <c r="O165" s="8" t="s">
        <v>563</v>
      </c>
      <c r="P165" s="17">
        <v>26</v>
      </c>
      <c r="Q165" s="17">
        <v>224</v>
      </c>
      <c r="R165" s="17">
        <v>45</v>
      </c>
      <c r="S165" s="26">
        <v>0.57777777777777772</v>
      </c>
      <c r="T165" s="12" t="s">
        <v>455</v>
      </c>
      <c r="U165" s="12" t="s">
        <v>460</v>
      </c>
      <c r="V165" s="12" t="s">
        <v>453</v>
      </c>
      <c r="W165" s="85">
        <v>933073506</v>
      </c>
      <c r="X165" s="11" t="s">
        <v>346</v>
      </c>
      <c r="Y165" s="87" t="b">
        <v>1</v>
      </c>
      <c r="Z165" s="87" t="b">
        <v>0</v>
      </c>
      <c r="AA165" s="11" t="s">
        <v>335</v>
      </c>
      <c r="AB165" s="11" t="s">
        <v>348</v>
      </c>
      <c r="AC165" s="11" t="s">
        <v>341</v>
      </c>
      <c r="AD165" s="11" t="s">
        <v>339</v>
      </c>
      <c r="AE165" s="11" t="s">
        <v>342</v>
      </c>
      <c r="AF165" s="11" t="s">
        <v>336</v>
      </c>
      <c r="AG165" s="11" t="s">
        <v>352</v>
      </c>
      <c r="AH165" s="11" t="s">
        <v>346</v>
      </c>
      <c r="AI165" s="18" t="s">
        <v>340</v>
      </c>
    </row>
    <row r="166" spans="1:35" x14ac:dyDescent="0.35">
      <c r="A166" s="8">
        <v>1438</v>
      </c>
      <c r="B166" s="8" t="b">
        <v>1</v>
      </c>
      <c r="C166" s="8" t="b">
        <v>0</v>
      </c>
      <c r="D166" s="8" t="b">
        <v>1</v>
      </c>
      <c r="E166" s="8" t="b">
        <v>1</v>
      </c>
      <c r="F166" s="8" t="b">
        <v>0</v>
      </c>
      <c r="G166" s="8">
        <v>107</v>
      </c>
      <c r="H166" s="8">
        <v>50</v>
      </c>
      <c r="I166" s="8">
        <v>1</v>
      </c>
      <c r="J166" s="8" t="b">
        <v>0</v>
      </c>
      <c r="K166" s="8"/>
      <c r="L166" s="8">
        <v>157</v>
      </c>
      <c r="M166" s="8"/>
      <c r="N166" s="19">
        <v>157</v>
      </c>
      <c r="O166" s="8" t="s">
        <v>552</v>
      </c>
      <c r="P166" s="17">
        <v>26</v>
      </c>
      <c r="Q166" s="17">
        <v>729</v>
      </c>
      <c r="R166" s="17">
        <v>45</v>
      </c>
      <c r="S166" s="26">
        <v>0.57777777777777772</v>
      </c>
      <c r="T166" s="12" t="s">
        <v>455</v>
      </c>
      <c r="U166" s="12" t="s">
        <v>460</v>
      </c>
      <c r="V166" s="12" t="s">
        <v>453</v>
      </c>
      <c r="W166" s="85">
        <v>1041362986</v>
      </c>
      <c r="X166" s="11" t="s">
        <v>345</v>
      </c>
      <c r="Y166" s="87" t="b">
        <v>0</v>
      </c>
      <c r="Z166" s="87" t="b">
        <v>0</v>
      </c>
      <c r="AA166" s="11" t="s">
        <v>335</v>
      </c>
      <c r="AB166" s="11" t="s">
        <v>348</v>
      </c>
      <c r="AC166" s="11" t="s">
        <v>341</v>
      </c>
      <c r="AD166" s="11" t="s">
        <v>339</v>
      </c>
      <c r="AE166" s="11" t="s">
        <v>347</v>
      </c>
      <c r="AF166" s="11" t="s">
        <v>336</v>
      </c>
      <c r="AG166" s="11" t="s">
        <v>352</v>
      </c>
      <c r="AH166" s="11" t="s">
        <v>346</v>
      </c>
      <c r="AI166" s="18" t="s">
        <v>340</v>
      </c>
    </row>
    <row r="167" spans="1:35" x14ac:dyDescent="0.35">
      <c r="A167" s="8">
        <v>75</v>
      </c>
      <c r="B167" s="8" t="b">
        <v>1</v>
      </c>
      <c r="C167" s="8" t="b">
        <v>0</v>
      </c>
      <c r="D167" s="8" t="b">
        <v>1</v>
      </c>
      <c r="E167" s="8" t="b">
        <v>1</v>
      </c>
      <c r="F167" s="8" t="b">
        <v>0</v>
      </c>
      <c r="G167" s="8">
        <v>125</v>
      </c>
      <c r="H167" s="8">
        <v>33</v>
      </c>
      <c r="I167" s="8">
        <v>1</v>
      </c>
      <c r="J167" s="8" t="b">
        <v>1</v>
      </c>
      <c r="K167" s="8"/>
      <c r="L167" s="8">
        <v>158</v>
      </c>
      <c r="M167" s="8"/>
      <c r="N167" s="19">
        <v>158</v>
      </c>
      <c r="O167" s="8" t="s">
        <v>561</v>
      </c>
      <c r="P167" s="17">
        <v>26</v>
      </c>
      <c r="Q167" s="17">
        <v>730</v>
      </c>
      <c r="R167" s="17">
        <v>45</v>
      </c>
      <c r="S167" s="26">
        <v>0.57777777777777772</v>
      </c>
      <c r="T167" s="12" t="s">
        <v>455</v>
      </c>
      <c r="U167" s="12" t="s">
        <v>451</v>
      </c>
      <c r="V167" s="12" t="s">
        <v>456</v>
      </c>
      <c r="W167" s="85">
        <v>137775127</v>
      </c>
      <c r="X167" s="11" t="s">
        <v>342</v>
      </c>
      <c r="Y167" s="87" t="b">
        <v>1</v>
      </c>
      <c r="Z167" s="87" t="b">
        <v>0</v>
      </c>
      <c r="AA167" s="11" t="s">
        <v>335</v>
      </c>
      <c r="AB167" s="11" t="s">
        <v>348</v>
      </c>
      <c r="AC167" s="11" t="s">
        <v>341</v>
      </c>
      <c r="AD167" s="11" t="s">
        <v>339</v>
      </c>
      <c r="AE167" s="11" t="s">
        <v>342</v>
      </c>
      <c r="AF167" s="11" t="s">
        <v>336</v>
      </c>
      <c r="AG167" s="11" t="s">
        <v>352</v>
      </c>
      <c r="AH167" s="11" t="s">
        <v>343</v>
      </c>
      <c r="AI167" s="18" t="s">
        <v>340</v>
      </c>
    </row>
    <row r="168" spans="1:35" x14ac:dyDescent="0.35">
      <c r="A168" s="8">
        <v>3187</v>
      </c>
      <c r="B168" s="8" t="b">
        <v>1</v>
      </c>
      <c r="C168" s="8" t="b">
        <v>0</v>
      </c>
      <c r="D168" s="8" t="b">
        <v>1</v>
      </c>
      <c r="E168" s="8" t="b">
        <v>0</v>
      </c>
      <c r="F168" s="8" t="b">
        <v>0</v>
      </c>
      <c r="G168" s="8">
        <v>161</v>
      </c>
      <c r="H168" s="8">
        <v>-2</v>
      </c>
      <c r="I168" s="8">
        <v>1</v>
      </c>
      <c r="J168" s="8" t="b">
        <v>0</v>
      </c>
      <c r="K168" s="8"/>
      <c r="L168" s="8">
        <v>159</v>
      </c>
      <c r="M168" s="8"/>
      <c r="N168" s="19">
        <v>159</v>
      </c>
      <c r="O168" s="8" t="s">
        <v>585</v>
      </c>
      <c r="P168" s="17">
        <v>26</v>
      </c>
      <c r="Q168" s="17">
        <v>905</v>
      </c>
      <c r="R168" s="17">
        <v>45</v>
      </c>
      <c r="S168" s="26">
        <v>0.57777777777777772</v>
      </c>
      <c r="T168" s="12" t="s">
        <v>455</v>
      </c>
      <c r="U168" s="12" t="s">
        <v>451</v>
      </c>
      <c r="V168" s="12" t="s">
        <v>453</v>
      </c>
      <c r="W168" s="85">
        <v>443431637</v>
      </c>
      <c r="X168" s="11" t="s">
        <v>347</v>
      </c>
      <c r="Y168" s="87" t="b">
        <v>1</v>
      </c>
      <c r="Z168" s="87" t="b">
        <v>0</v>
      </c>
      <c r="AA168" s="11" t="s">
        <v>338</v>
      </c>
      <c r="AB168" s="11" t="s">
        <v>348</v>
      </c>
      <c r="AC168" s="11" t="s">
        <v>341</v>
      </c>
      <c r="AD168" s="11" t="s">
        <v>351</v>
      </c>
      <c r="AE168" s="11" t="s">
        <v>347</v>
      </c>
      <c r="AF168" s="11" t="s">
        <v>350</v>
      </c>
      <c r="AG168" s="11" t="s">
        <v>352</v>
      </c>
      <c r="AH168" s="11" t="s">
        <v>343</v>
      </c>
      <c r="AI168" s="18" t="s">
        <v>340</v>
      </c>
    </row>
    <row r="169" spans="1:35" s="9" customFormat="1" x14ac:dyDescent="0.35">
      <c r="A169" s="8">
        <v>121</v>
      </c>
      <c r="B169" s="8" t="b">
        <v>1</v>
      </c>
      <c r="C169" s="8" t="b">
        <v>0</v>
      </c>
      <c r="D169" s="8" t="b">
        <v>1</v>
      </c>
      <c r="E169" s="8" t="b">
        <v>1</v>
      </c>
      <c r="F169" s="8" t="b">
        <v>0</v>
      </c>
      <c r="G169" s="8">
        <v>130</v>
      </c>
      <c r="H169" s="8">
        <v>30</v>
      </c>
      <c r="I169" s="8">
        <v>1</v>
      </c>
      <c r="J169" s="8" t="b">
        <v>1</v>
      </c>
      <c r="K169" s="8"/>
      <c r="L169" s="8">
        <v>160</v>
      </c>
      <c r="M169" s="8"/>
      <c r="N169" s="19">
        <v>160</v>
      </c>
      <c r="O169" s="8" t="s">
        <v>571</v>
      </c>
      <c r="P169" s="17">
        <v>23</v>
      </c>
      <c r="Q169" s="17">
        <v>44</v>
      </c>
      <c r="R169" s="17">
        <v>45</v>
      </c>
      <c r="S169" s="26">
        <v>0.51111111111111107</v>
      </c>
      <c r="T169" s="12" t="s">
        <v>455</v>
      </c>
      <c r="U169" s="12" t="s">
        <v>451</v>
      </c>
      <c r="V169" s="12" t="s">
        <v>450</v>
      </c>
      <c r="W169" s="85">
        <v>24853394</v>
      </c>
      <c r="X169" s="11" t="s">
        <v>349</v>
      </c>
      <c r="Y169" s="87" t="b">
        <v>1</v>
      </c>
      <c r="Z169" s="87" t="b">
        <v>0</v>
      </c>
      <c r="AA169" s="11" t="s">
        <v>335</v>
      </c>
      <c r="AB169" s="11" t="s">
        <v>345</v>
      </c>
      <c r="AC169" s="11" t="s">
        <v>349</v>
      </c>
      <c r="AD169" s="11" t="s">
        <v>339</v>
      </c>
      <c r="AE169" s="11" t="s">
        <v>342</v>
      </c>
      <c r="AF169" s="11" t="s">
        <v>336</v>
      </c>
      <c r="AG169" s="11" t="s">
        <v>352</v>
      </c>
      <c r="AH169" s="11" t="s">
        <v>343</v>
      </c>
      <c r="AI169" s="18" t="s">
        <v>340</v>
      </c>
    </row>
    <row r="170" spans="1:35" x14ac:dyDescent="0.35">
      <c r="A170" s="8">
        <v>319</v>
      </c>
      <c r="B170" s="8" t="b">
        <v>1</v>
      </c>
      <c r="C170" s="8" t="b">
        <v>0</v>
      </c>
      <c r="D170" s="8" t="b">
        <v>1</v>
      </c>
      <c r="E170" s="8" t="b">
        <v>0</v>
      </c>
      <c r="F170" s="8" t="b">
        <v>0</v>
      </c>
      <c r="G170" s="8">
        <v>167</v>
      </c>
      <c r="H170" s="8">
        <v>-6</v>
      </c>
      <c r="I170" s="8">
        <v>1</v>
      </c>
      <c r="J170" s="8" t="b">
        <v>0</v>
      </c>
      <c r="K170" s="8"/>
      <c r="L170" s="8">
        <v>161</v>
      </c>
      <c r="M170" s="8"/>
      <c r="N170" s="19">
        <v>161</v>
      </c>
      <c r="O170" s="8" t="s">
        <v>591</v>
      </c>
      <c r="P170" s="17">
        <v>23</v>
      </c>
      <c r="Q170" s="17">
        <v>905</v>
      </c>
      <c r="R170" s="17">
        <v>45</v>
      </c>
      <c r="S170" s="26">
        <v>0.51111111111111107</v>
      </c>
      <c r="T170" s="12"/>
      <c r="U170" s="12"/>
      <c r="V170" s="12"/>
      <c r="W170" s="85">
        <v>1327862793</v>
      </c>
      <c r="X170" s="11"/>
      <c r="Y170" s="87" t="b">
        <v>0</v>
      </c>
      <c r="Z170" s="87" t="b">
        <v>0</v>
      </c>
      <c r="AA170" s="11" t="s">
        <v>335</v>
      </c>
      <c r="AB170" s="11" t="s">
        <v>348</v>
      </c>
      <c r="AC170" s="11" t="s">
        <v>341</v>
      </c>
      <c r="AD170" s="11" t="s">
        <v>351</v>
      </c>
      <c r="AE170" s="11" t="s">
        <v>342</v>
      </c>
      <c r="AF170" s="11" t="s">
        <v>350</v>
      </c>
      <c r="AG170" s="11" t="s">
        <v>337</v>
      </c>
      <c r="AH170" s="11" t="s">
        <v>343</v>
      </c>
      <c r="AI170" s="18" t="s">
        <v>340</v>
      </c>
    </row>
    <row r="171" spans="1:35" x14ac:dyDescent="0.35">
      <c r="A171" s="8">
        <v>320</v>
      </c>
      <c r="B171" s="8" t="b">
        <v>1</v>
      </c>
      <c r="C171" s="8" t="b">
        <v>0</v>
      </c>
      <c r="D171" s="8" t="b">
        <v>1</v>
      </c>
      <c r="E171" s="8" t="b">
        <v>0</v>
      </c>
      <c r="F171" s="8" t="b">
        <v>0</v>
      </c>
      <c r="G171" s="8">
        <v>167</v>
      </c>
      <c r="H171" s="8">
        <v>-6</v>
      </c>
      <c r="I171" s="8">
        <v>2</v>
      </c>
      <c r="J171" s="8" t="b">
        <v>0</v>
      </c>
      <c r="K171" s="8"/>
      <c r="L171" s="8">
        <v>162</v>
      </c>
      <c r="M171" s="8"/>
      <c r="N171" s="19">
        <v>161</v>
      </c>
      <c r="O171" s="8" t="s">
        <v>592</v>
      </c>
      <c r="P171" s="17">
        <v>23</v>
      </c>
      <c r="Q171" s="17">
        <v>905</v>
      </c>
      <c r="R171" s="17">
        <v>45</v>
      </c>
      <c r="S171" s="26">
        <v>0.51111111111111107</v>
      </c>
      <c r="T171" s="12"/>
      <c r="U171" s="12"/>
      <c r="V171" s="12"/>
      <c r="W171" s="85">
        <v>82447695</v>
      </c>
      <c r="X171" s="11"/>
      <c r="Y171" s="87" t="b">
        <v>0</v>
      </c>
      <c r="Z171" s="87" t="b">
        <v>0</v>
      </c>
      <c r="AA171" s="11" t="s">
        <v>335</v>
      </c>
      <c r="AB171" s="11" t="s">
        <v>348</v>
      </c>
      <c r="AC171" s="11" t="s">
        <v>341</v>
      </c>
      <c r="AD171" s="11" t="s">
        <v>351</v>
      </c>
      <c r="AE171" s="11" t="s">
        <v>342</v>
      </c>
      <c r="AF171" s="11" t="s">
        <v>350</v>
      </c>
      <c r="AG171" s="11" t="s">
        <v>337</v>
      </c>
      <c r="AH171" s="11" t="s">
        <v>343</v>
      </c>
      <c r="AI171" s="18" t="s">
        <v>340</v>
      </c>
    </row>
    <row r="172" spans="1:35" x14ac:dyDescent="0.35">
      <c r="A172" s="8">
        <v>3189</v>
      </c>
      <c r="B172" s="8" t="b">
        <v>1</v>
      </c>
      <c r="C172" s="8" t="b">
        <v>0</v>
      </c>
      <c r="D172" s="8" t="b">
        <v>1</v>
      </c>
      <c r="E172" s="8" t="b">
        <v>1</v>
      </c>
      <c r="F172" s="8" t="b">
        <v>0</v>
      </c>
      <c r="G172" s="8">
        <v>72</v>
      </c>
      <c r="H172" s="8">
        <v>91</v>
      </c>
      <c r="I172" s="8">
        <v>1</v>
      </c>
      <c r="J172" s="8" t="b">
        <v>1</v>
      </c>
      <c r="K172" s="8"/>
      <c r="L172" s="8">
        <v>163</v>
      </c>
      <c r="M172" s="8"/>
      <c r="N172" s="19">
        <v>163</v>
      </c>
      <c r="O172" s="8" t="s">
        <v>553</v>
      </c>
      <c r="P172" s="17">
        <v>22</v>
      </c>
      <c r="Q172" s="17">
        <v>33</v>
      </c>
      <c r="R172" s="17">
        <v>45</v>
      </c>
      <c r="S172" s="26">
        <v>0.48888888888888887</v>
      </c>
      <c r="T172" s="12" t="s">
        <v>455</v>
      </c>
      <c r="U172" s="12" t="s">
        <v>460</v>
      </c>
      <c r="V172" s="12" t="s">
        <v>453</v>
      </c>
      <c r="W172" s="85">
        <v>588815015</v>
      </c>
      <c r="X172" s="11" t="s">
        <v>343</v>
      </c>
      <c r="Y172" s="87" t="b">
        <v>0</v>
      </c>
      <c r="Z172" s="87" t="b">
        <v>0</v>
      </c>
      <c r="AA172" s="11" t="s">
        <v>335</v>
      </c>
      <c r="AB172" s="11" t="s">
        <v>345</v>
      </c>
      <c r="AC172" s="11" t="s">
        <v>349</v>
      </c>
      <c r="AD172" s="11" t="s">
        <v>351</v>
      </c>
      <c r="AE172" s="11" t="s">
        <v>342</v>
      </c>
      <c r="AF172" s="11" t="s">
        <v>336</v>
      </c>
      <c r="AG172" s="11" t="s">
        <v>337</v>
      </c>
      <c r="AH172" s="11" t="s">
        <v>346</v>
      </c>
      <c r="AI172" s="18" t="s">
        <v>340</v>
      </c>
    </row>
    <row r="173" spans="1:35" x14ac:dyDescent="0.35">
      <c r="A173" s="8">
        <v>318</v>
      </c>
      <c r="B173" s="8" t="b">
        <v>1</v>
      </c>
      <c r="C173" s="8" t="b">
        <v>0</v>
      </c>
      <c r="D173" s="8" t="b">
        <v>1</v>
      </c>
      <c r="E173" s="8" t="b">
        <v>0</v>
      </c>
      <c r="F173" s="8" t="b">
        <v>0</v>
      </c>
      <c r="G173" s="8">
        <v>160</v>
      </c>
      <c r="H173" s="8">
        <v>4</v>
      </c>
      <c r="I173" s="8">
        <v>1</v>
      </c>
      <c r="J173" s="8" t="b">
        <v>0</v>
      </c>
      <c r="K173" s="8"/>
      <c r="L173" s="8">
        <v>164</v>
      </c>
      <c r="M173" s="8"/>
      <c r="N173" s="19">
        <v>164</v>
      </c>
      <c r="O173" s="8" t="s">
        <v>584</v>
      </c>
      <c r="P173" s="17">
        <v>20</v>
      </c>
      <c r="Q173" s="17">
        <v>905</v>
      </c>
      <c r="R173" s="17">
        <v>45</v>
      </c>
      <c r="S173" s="26">
        <v>0.44444444444444442</v>
      </c>
      <c r="T173" s="12"/>
      <c r="U173" s="12"/>
      <c r="V173" s="12"/>
      <c r="W173" s="85">
        <v>2059354216</v>
      </c>
      <c r="X173" s="11"/>
      <c r="Y173" s="87" t="b">
        <v>0</v>
      </c>
      <c r="Z173" s="87" t="b">
        <v>0</v>
      </c>
      <c r="AA173" s="11" t="s">
        <v>338</v>
      </c>
      <c r="AB173" s="11" t="s">
        <v>345</v>
      </c>
      <c r="AC173" s="11" t="s">
        <v>349</v>
      </c>
      <c r="AD173" s="11" t="s">
        <v>339</v>
      </c>
      <c r="AE173" s="11" t="s">
        <v>347</v>
      </c>
      <c r="AF173" s="11" t="s">
        <v>336</v>
      </c>
      <c r="AG173" s="11" t="s">
        <v>352</v>
      </c>
      <c r="AH173" s="11" t="s">
        <v>346</v>
      </c>
      <c r="AI173" s="18" t="s">
        <v>344</v>
      </c>
    </row>
    <row r="174" spans="1:35" x14ac:dyDescent="0.35">
      <c r="A174" s="8">
        <v>3205</v>
      </c>
      <c r="B174" s="8" t="b">
        <v>1</v>
      </c>
      <c r="C174" s="8" t="b">
        <v>0</v>
      </c>
      <c r="D174" s="8" t="b">
        <v>1</v>
      </c>
      <c r="E174" s="8" t="b">
        <v>0</v>
      </c>
      <c r="F174" s="8" t="b">
        <v>0</v>
      </c>
      <c r="G174" s="8">
        <v>165</v>
      </c>
      <c r="H174" s="8">
        <v>-1</v>
      </c>
      <c r="I174" s="8">
        <v>2</v>
      </c>
      <c r="J174" s="8" t="b">
        <v>0</v>
      </c>
      <c r="K174" s="8"/>
      <c r="L174" s="8">
        <v>165</v>
      </c>
      <c r="M174" s="8"/>
      <c r="N174" s="19">
        <v>164</v>
      </c>
      <c r="O174" s="8" t="s">
        <v>589</v>
      </c>
      <c r="P174" s="17">
        <v>20</v>
      </c>
      <c r="Q174" s="17">
        <v>905</v>
      </c>
      <c r="R174" s="17">
        <v>45</v>
      </c>
      <c r="S174" s="26">
        <v>0.44444444444444442</v>
      </c>
      <c r="T174" s="12" t="s">
        <v>455</v>
      </c>
      <c r="U174" s="12" t="s">
        <v>451</v>
      </c>
      <c r="V174" s="12" t="s">
        <v>453</v>
      </c>
      <c r="W174" s="85">
        <v>1351301625</v>
      </c>
      <c r="X174" s="11" t="s">
        <v>343</v>
      </c>
      <c r="Y174" s="87" t="b">
        <v>0</v>
      </c>
      <c r="Z174" s="87" t="b">
        <v>0</v>
      </c>
      <c r="AA174" s="11" t="s">
        <v>335</v>
      </c>
      <c r="AB174" s="11" t="s">
        <v>348</v>
      </c>
      <c r="AC174" s="11" t="s">
        <v>341</v>
      </c>
      <c r="AD174" s="11" t="s">
        <v>351</v>
      </c>
      <c r="AE174" s="11" t="s">
        <v>347</v>
      </c>
      <c r="AF174" s="11" t="s">
        <v>350</v>
      </c>
      <c r="AG174" s="11" t="s">
        <v>352</v>
      </c>
      <c r="AH174" s="11" t="s">
        <v>346</v>
      </c>
      <c r="AI174" s="18" t="s">
        <v>344</v>
      </c>
    </row>
    <row r="175" spans="1:35" x14ac:dyDescent="0.35">
      <c r="A175" s="8">
        <v>283</v>
      </c>
      <c r="B175" s="8" t="b">
        <v>1</v>
      </c>
      <c r="C175" s="8" t="b">
        <v>0</v>
      </c>
      <c r="D175" s="8" t="b">
        <v>1</v>
      </c>
      <c r="E175" s="8" t="b">
        <v>1</v>
      </c>
      <c r="F175" s="8" t="b">
        <v>0</v>
      </c>
      <c r="G175" s="8">
        <v>163</v>
      </c>
      <c r="H175" s="8">
        <v>3</v>
      </c>
      <c r="I175" s="8">
        <v>1</v>
      </c>
      <c r="J175" s="8" t="b">
        <v>1</v>
      </c>
      <c r="K175" s="8"/>
      <c r="L175" s="8">
        <v>166</v>
      </c>
      <c r="M175" s="8"/>
      <c r="N175" s="19">
        <v>166</v>
      </c>
      <c r="O175" s="8" t="s">
        <v>587</v>
      </c>
      <c r="P175" s="17">
        <v>18</v>
      </c>
      <c r="Q175" s="17">
        <v>73</v>
      </c>
      <c r="R175" s="17">
        <v>45</v>
      </c>
      <c r="S175" s="26">
        <v>0.4</v>
      </c>
      <c r="T175" s="12" t="s">
        <v>455</v>
      </c>
      <c r="U175" s="12" t="s">
        <v>451</v>
      </c>
      <c r="V175" s="12" t="s">
        <v>456</v>
      </c>
      <c r="W175" s="85">
        <v>1707324297</v>
      </c>
      <c r="X175" s="11" t="s">
        <v>348</v>
      </c>
      <c r="Y175" s="87" t="b">
        <v>1</v>
      </c>
      <c r="Z175" s="87" t="b">
        <v>1</v>
      </c>
      <c r="AA175" s="11" t="s">
        <v>338</v>
      </c>
      <c r="AB175" s="11" t="s">
        <v>348</v>
      </c>
      <c r="AC175" s="11" t="s">
        <v>349</v>
      </c>
      <c r="AD175" s="11" t="s">
        <v>339</v>
      </c>
      <c r="AE175" s="11" t="s">
        <v>342</v>
      </c>
      <c r="AF175" s="11" t="s">
        <v>336</v>
      </c>
      <c r="AG175" s="11" t="s">
        <v>337</v>
      </c>
      <c r="AH175" s="11" t="s">
        <v>343</v>
      </c>
      <c r="AI175" s="18" t="s">
        <v>340</v>
      </c>
    </row>
    <row r="176" spans="1:35" x14ac:dyDescent="0.35">
      <c r="A176" s="8">
        <v>189</v>
      </c>
      <c r="B176" s="8" t="b">
        <v>1</v>
      </c>
      <c r="C176" s="8" t="b">
        <v>0</v>
      </c>
      <c r="D176" s="8" t="b">
        <v>1</v>
      </c>
      <c r="E176" s="8" t="b">
        <v>0</v>
      </c>
      <c r="F176" s="8" t="b">
        <v>0</v>
      </c>
      <c r="G176" s="8">
        <v>164</v>
      </c>
      <c r="H176" s="8">
        <v>3</v>
      </c>
      <c r="I176" s="8">
        <v>1</v>
      </c>
      <c r="J176" s="8" t="b">
        <v>0</v>
      </c>
      <c r="K176" s="8"/>
      <c r="L176" s="8">
        <v>167</v>
      </c>
      <c r="M176" s="8"/>
      <c r="N176" s="19">
        <v>167</v>
      </c>
      <c r="O176" s="8" t="s">
        <v>588</v>
      </c>
      <c r="P176" s="17">
        <v>16</v>
      </c>
      <c r="Q176" s="17">
        <v>355</v>
      </c>
      <c r="R176" s="17">
        <v>45</v>
      </c>
      <c r="S176" s="26">
        <v>0.35555555555555557</v>
      </c>
      <c r="T176" s="12" t="s">
        <v>455</v>
      </c>
      <c r="U176" s="12" t="s">
        <v>460</v>
      </c>
      <c r="V176" s="12" t="s">
        <v>456</v>
      </c>
      <c r="W176" s="85">
        <v>209303036</v>
      </c>
      <c r="X176" s="11" t="s">
        <v>342</v>
      </c>
      <c r="Y176" s="87" t="b">
        <v>1</v>
      </c>
      <c r="Z176" s="87" t="b">
        <v>0</v>
      </c>
      <c r="AA176" s="11" t="s">
        <v>335</v>
      </c>
      <c r="AB176" s="11" t="s">
        <v>348</v>
      </c>
      <c r="AC176" s="11" t="s">
        <v>341</v>
      </c>
      <c r="AD176" s="11" t="s">
        <v>339</v>
      </c>
      <c r="AE176" s="11" t="s">
        <v>342</v>
      </c>
      <c r="AF176" s="11" t="s">
        <v>336</v>
      </c>
      <c r="AG176" s="11" t="s">
        <v>352</v>
      </c>
      <c r="AH176" s="11" t="s">
        <v>343</v>
      </c>
      <c r="AI176" s="18" t="s">
        <v>340</v>
      </c>
    </row>
    <row r="177" spans="1:35" x14ac:dyDescent="0.35">
      <c r="A177" s="8">
        <v>3194</v>
      </c>
      <c r="B177" s="8" t="b">
        <v>1</v>
      </c>
      <c r="C177" s="8" t="b">
        <v>0</v>
      </c>
      <c r="D177" s="8" t="b">
        <v>1</v>
      </c>
      <c r="E177" s="8" t="b">
        <v>0</v>
      </c>
      <c r="F177" s="8" t="b">
        <v>0</v>
      </c>
      <c r="G177" s="8">
        <v>166</v>
      </c>
      <c r="H177" s="8">
        <v>2</v>
      </c>
      <c r="I177" s="8">
        <v>1</v>
      </c>
      <c r="J177" s="8" t="b">
        <v>1</v>
      </c>
      <c r="K177" s="8"/>
      <c r="L177" s="8">
        <v>168</v>
      </c>
      <c r="M177" s="8"/>
      <c r="N177" s="19">
        <v>168</v>
      </c>
      <c r="O177" s="8" t="s">
        <v>590</v>
      </c>
      <c r="P177" s="17">
        <v>15</v>
      </c>
      <c r="Q177" s="17">
        <v>905</v>
      </c>
      <c r="R177" s="17">
        <v>45</v>
      </c>
      <c r="S177" s="26">
        <v>0.33333333333333331</v>
      </c>
      <c r="T177" s="12" t="s">
        <v>455</v>
      </c>
      <c r="U177" s="12" t="s">
        <v>451</v>
      </c>
      <c r="V177" s="12" t="s">
        <v>450</v>
      </c>
      <c r="W177" s="85">
        <v>173278419</v>
      </c>
      <c r="X177" s="11" t="s">
        <v>341</v>
      </c>
      <c r="Y177" s="87" t="b">
        <v>0</v>
      </c>
      <c r="Z177" s="87" t="b">
        <v>1</v>
      </c>
      <c r="AA177" s="11" t="s">
        <v>335</v>
      </c>
      <c r="AB177" s="11" t="s">
        <v>348</v>
      </c>
      <c r="AC177" s="11" t="s">
        <v>349</v>
      </c>
      <c r="AD177" s="11" t="s">
        <v>339</v>
      </c>
      <c r="AE177" s="11" t="s">
        <v>347</v>
      </c>
      <c r="AF177" s="11" t="s">
        <v>336</v>
      </c>
      <c r="AG177" s="11" t="s">
        <v>337</v>
      </c>
      <c r="AH177" s="11" t="s">
        <v>346</v>
      </c>
      <c r="AI177" s="18" t="s">
        <v>344</v>
      </c>
    </row>
    <row r="178" spans="1:35" x14ac:dyDescent="0.35">
      <c r="B178" s="4" t="b">
        <v>0</v>
      </c>
      <c r="C178" s="8" t="b">
        <v>0</v>
      </c>
      <c r="H178">
        <v>-2146826273</v>
      </c>
      <c r="I178" s="8">
        <v>1</v>
      </c>
      <c r="J178" s="8" t="b">
        <v>0</v>
      </c>
      <c r="N178" s="19"/>
      <c r="O178" s="8" t="s">
        <v>593</v>
      </c>
      <c r="P178" s="17"/>
      <c r="Q178" s="17"/>
      <c r="R178" s="17"/>
      <c r="S178" s="26"/>
      <c r="T178" s="12"/>
      <c r="U178" s="12"/>
      <c r="V178" s="12"/>
      <c r="W178" s="85"/>
      <c r="X178" s="11"/>
      <c r="Y178" s="87" t="b">
        <v>1</v>
      </c>
      <c r="Z178" s="87" t="b">
        <v>0</v>
      </c>
      <c r="AA178" s="11"/>
      <c r="AB178" s="11"/>
      <c r="AC178" s="11"/>
      <c r="AD178" s="11"/>
      <c r="AE178" s="11"/>
      <c r="AF178" s="11"/>
      <c r="AG178" s="11"/>
      <c r="AH178" s="11"/>
      <c r="AI178" s="18"/>
    </row>
    <row r="179" spans="1:35" x14ac:dyDescent="0.35">
      <c r="B179" s="4" t="b">
        <v>0</v>
      </c>
      <c r="C179" s="8" t="b">
        <v>0</v>
      </c>
      <c r="H179">
        <v>-2146826273</v>
      </c>
      <c r="I179" s="8">
        <v>2</v>
      </c>
      <c r="J179" s="8" t="b">
        <v>0</v>
      </c>
      <c r="N179" s="19"/>
      <c r="O179" s="8" t="s">
        <v>593</v>
      </c>
      <c r="P179" s="17"/>
      <c r="Q179" s="17"/>
      <c r="R179" s="17"/>
      <c r="S179" s="26"/>
      <c r="T179" s="12"/>
      <c r="U179" s="12"/>
      <c r="V179" s="12"/>
      <c r="W179" s="85"/>
      <c r="X179" s="11"/>
      <c r="Y179" s="87" t="b">
        <v>1</v>
      </c>
      <c r="Z179" s="87" t="b">
        <v>0</v>
      </c>
      <c r="AA179" s="11"/>
      <c r="AB179" s="11"/>
      <c r="AC179" s="11"/>
      <c r="AD179" s="11"/>
      <c r="AE179" s="11"/>
      <c r="AF179" s="11"/>
      <c r="AG179" s="11"/>
      <c r="AH179" s="11"/>
      <c r="AI179" s="18"/>
    </row>
    <row r="180" spans="1:35" x14ac:dyDescent="0.35">
      <c r="B180" s="4" t="b">
        <v>0</v>
      </c>
      <c r="C180" s="8" t="b">
        <v>0</v>
      </c>
      <c r="H180">
        <v>-2146826273</v>
      </c>
      <c r="I180" s="8">
        <v>3</v>
      </c>
      <c r="J180" s="8" t="b">
        <v>0</v>
      </c>
      <c r="N180" s="19"/>
      <c r="O180" s="8" t="s">
        <v>593</v>
      </c>
      <c r="P180" s="17"/>
      <c r="Q180" s="17"/>
      <c r="R180" s="17"/>
      <c r="S180" s="26"/>
      <c r="T180" s="12"/>
      <c r="U180" s="12"/>
      <c r="V180" s="12"/>
      <c r="W180" s="85"/>
      <c r="X180" s="11"/>
      <c r="Y180" s="87" t="b">
        <v>1</v>
      </c>
      <c r="Z180" s="87" t="b">
        <v>0</v>
      </c>
      <c r="AA180" s="11"/>
      <c r="AB180" s="11"/>
      <c r="AC180" s="11"/>
      <c r="AD180" s="11"/>
      <c r="AE180" s="11"/>
      <c r="AF180" s="11"/>
      <c r="AG180" s="11"/>
      <c r="AH180" s="11"/>
      <c r="AI180" s="18"/>
    </row>
    <row r="181" spans="1:35" x14ac:dyDescent="0.35">
      <c r="B181" s="4" t="b">
        <v>0</v>
      </c>
      <c r="C181" s="8" t="b">
        <v>0</v>
      </c>
      <c r="H181">
        <v>-2146826273</v>
      </c>
      <c r="I181" s="8">
        <v>4</v>
      </c>
      <c r="J181" s="8" t="b">
        <v>0</v>
      </c>
      <c r="N181" s="19"/>
      <c r="O181" s="8" t="s">
        <v>593</v>
      </c>
      <c r="P181" s="17"/>
      <c r="Q181" s="17"/>
      <c r="R181" s="17"/>
      <c r="S181" s="26"/>
      <c r="T181" s="12"/>
      <c r="U181" s="12"/>
      <c r="V181" s="12"/>
      <c r="W181" s="85"/>
      <c r="X181" s="11"/>
      <c r="Y181" s="87" t="b">
        <v>1</v>
      </c>
      <c r="Z181" s="87" t="b">
        <v>0</v>
      </c>
      <c r="AA181" s="11"/>
      <c r="AB181" s="11"/>
      <c r="AC181" s="11"/>
      <c r="AD181" s="11"/>
      <c r="AE181" s="11"/>
      <c r="AF181" s="11"/>
      <c r="AG181" s="11"/>
      <c r="AH181" s="11"/>
      <c r="AI181" s="11"/>
    </row>
    <row r="182" spans="1:35" x14ac:dyDescent="0.35">
      <c r="B182" s="4" t="b">
        <v>0</v>
      </c>
      <c r="C182" s="8" t="b">
        <v>0</v>
      </c>
      <c r="H182">
        <v>-2146826273</v>
      </c>
      <c r="I182" s="8">
        <v>5</v>
      </c>
      <c r="J182" s="8" t="b">
        <v>0</v>
      </c>
      <c r="N182" s="19"/>
      <c r="O182" s="8" t="s">
        <v>593</v>
      </c>
      <c r="P182" s="17"/>
      <c r="Q182" s="17"/>
      <c r="R182" s="17"/>
      <c r="S182" s="26"/>
      <c r="T182" s="12"/>
      <c r="U182" s="12"/>
      <c r="V182" s="12"/>
      <c r="W182" s="85"/>
      <c r="X182" s="11"/>
      <c r="Y182" s="87" t="b">
        <v>1</v>
      </c>
      <c r="Z182" s="87" t="b">
        <v>0</v>
      </c>
      <c r="AA182" s="11"/>
      <c r="AB182" s="11"/>
      <c r="AC182" s="11"/>
      <c r="AD182" s="11"/>
      <c r="AE182" s="11"/>
      <c r="AF182" s="11"/>
      <c r="AG182" s="11"/>
      <c r="AH182" s="11"/>
      <c r="AI182" s="11"/>
    </row>
    <row r="183" spans="1:35" x14ac:dyDescent="0.35">
      <c r="B183" s="4" t="b">
        <v>0</v>
      </c>
      <c r="C183" s="8" t="b">
        <v>0</v>
      </c>
      <c r="H183">
        <v>-2146826273</v>
      </c>
      <c r="I183" s="8">
        <v>1</v>
      </c>
      <c r="J183" s="8" t="b">
        <v>1</v>
      </c>
      <c r="N183" s="19"/>
      <c r="O183" s="8" t="s">
        <v>593</v>
      </c>
      <c r="P183" s="17"/>
      <c r="Q183" s="17"/>
      <c r="R183" s="17"/>
      <c r="S183" s="26"/>
      <c r="T183" s="12"/>
      <c r="U183" s="12"/>
      <c r="V183" s="12"/>
      <c r="W183" s="85"/>
      <c r="X183" s="11"/>
      <c r="Y183" s="87" t="b">
        <v>1</v>
      </c>
      <c r="Z183" s="87" t="b">
        <v>0</v>
      </c>
      <c r="AA183" s="11"/>
      <c r="AB183" s="11"/>
      <c r="AC183" s="11"/>
      <c r="AD183" s="11"/>
      <c r="AE183" s="11"/>
      <c r="AF183" s="11"/>
      <c r="AG183" s="11"/>
      <c r="AH183" s="11"/>
      <c r="AI183" s="11"/>
    </row>
    <row r="184" spans="1:35" x14ac:dyDescent="0.35">
      <c r="B184" s="4" t="b">
        <v>0</v>
      </c>
      <c r="C184" s="8" t="b">
        <v>0</v>
      </c>
      <c r="H184">
        <v>-2146826273</v>
      </c>
      <c r="I184" s="8">
        <v>2</v>
      </c>
      <c r="J184" s="8" t="b">
        <v>1</v>
      </c>
      <c r="N184" s="19"/>
      <c r="O184" s="8" t="s">
        <v>593</v>
      </c>
      <c r="P184" s="17"/>
      <c r="Q184" s="17"/>
      <c r="R184" s="17"/>
      <c r="S184" s="26"/>
      <c r="T184" s="12"/>
      <c r="U184" s="12"/>
      <c r="V184" s="12"/>
      <c r="W184" s="85"/>
      <c r="X184" s="11"/>
      <c r="Y184" s="87" t="b">
        <v>1</v>
      </c>
      <c r="Z184" s="87" t="b">
        <v>0</v>
      </c>
      <c r="AA184" s="11"/>
      <c r="AB184" s="11"/>
      <c r="AC184" s="11"/>
      <c r="AD184" s="11"/>
      <c r="AE184" s="11"/>
      <c r="AF184" s="11"/>
      <c r="AG184" s="11"/>
      <c r="AH184" s="11"/>
      <c r="AI184" s="11"/>
    </row>
    <row r="185" spans="1:35" x14ac:dyDescent="0.35">
      <c r="B185" s="4" t="b">
        <v>0</v>
      </c>
      <c r="C185" s="8" t="b">
        <v>0</v>
      </c>
      <c r="H185">
        <v>-2146826273</v>
      </c>
      <c r="I185" s="8">
        <v>3</v>
      </c>
      <c r="J185" s="8" t="b">
        <v>1</v>
      </c>
      <c r="N185" s="19"/>
      <c r="O185" s="8" t="s">
        <v>593</v>
      </c>
      <c r="P185" s="17"/>
      <c r="Q185" s="17"/>
      <c r="R185" s="17"/>
      <c r="S185" s="26"/>
      <c r="T185" s="12"/>
      <c r="U185" s="12"/>
      <c r="V185" s="12"/>
      <c r="W185" s="85"/>
      <c r="X185" s="11"/>
      <c r="Y185" s="87" t="b">
        <v>1</v>
      </c>
      <c r="Z185" s="87" t="b">
        <v>0</v>
      </c>
      <c r="AA185" s="11"/>
      <c r="AB185" s="11"/>
      <c r="AC185" s="11"/>
      <c r="AD185" s="11"/>
      <c r="AE185" s="11"/>
      <c r="AF185" s="11"/>
      <c r="AG185" s="11"/>
      <c r="AH185" s="11"/>
      <c r="AI185" s="11"/>
    </row>
    <row r="186" spans="1:35" x14ac:dyDescent="0.35">
      <c r="B186" s="4" t="b">
        <v>0</v>
      </c>
      <c r="C186" s="8" t="b">
        <v>0</v>
      </c>
      <c r="H186">
        <v>-2146826273</v>
      </c>
      <c r="I186" s="8">
        <v>4</v>
      </c>
      <c r="J186" s="8" t="b">
        <v>1</v>
      </c>
      <c r="N186" s="19"/>
      <c r="O186" s="8" t="s">
        <v>593</v>
      </c>
      <c r="P186" s="17"/>
      <c r="Q186" s="17"/>
      <c r="R186" s="17"/>
      <c r="S186" s="26"/>
      <c r="T186" s="12"/>
      <c r="U186" s="12"/>
      <c r="V186" s="12"/>
      <c r="W186" s="85"/>
      <c r="X186" s="11"/>
      <c r="Y186" s="87" t="b">
        <v>1</v>
      </c>
      <c r="Z186" s="87" t="b">
        <v>0</v>
      </c>
      <c r="AA186" s="11"/>
      <c r="AB186" s="11"/>
      <c r="AC186" s="11"/>
      <c r="AD186" s="11"/>
      <c r="AE186" s="11"/>
      <c r="AF186" s="11"/>
      <c r="AG186" s="11"/>
      <c r="AH186" s="11"/>
      <c r="AI186" s="11"/>
    </row>
    <row r="187" spans="1:35" x14ac:dyDescent="0.35">
      <c r="B187" s="4" t="b">
        <v>0</v>
      </c>
      <c r="C187" s="8" t="b">
        <v>0</v>
      </c>
      <c r="H187">
        <v>-2146826273</v>
      </c>
      <c r="I187" s="8">
        <v>5</v>
      </c>
      <c r="J187" s="8" t="b">
        <v>1</v>
      </c>
      <c r="N187" s="19"/>
      <c r="O187" s="8" t="s">
        <v>593</v>
      </c>
      <c r="P187" s="17"/>
      <c r="Q187" s="17"/>
      <c r="R187" s="17"/>
      <c r="S187" s="26"/>
      <c r="T187" s="12"/>
      <c r="U187" s="12"/>
      <c r="V187" s="12"/>
      <c r="W187" s="85"/>
      <c r="X187" s="11"/>
      <c r="Y187" s="87" t="b">
        <v>1</v>
      </c>
      <c r="Z187" s="87" t="b">
        <v>0</v>
      </c>
      <c r="AA187" s="11"/>
      <c r="AB187" s="11"/>
      <c r="AC187" s="11"/>
      <c r="AD187" s="11"/>
      <c r="AE187" s="11"/>
      <c r="AF187" s="11"/>
      <c r="AG187" s="11"/>
      <c r="AH187" s="11"/>
      <c r="AI187" s="11"/>
    </row>
    <row r="188" spans="1:35" x14ac:dyDescent="0.35">
      <c r="B188" s="4" t="b">
        <v>0</v>
      </c>
      <c r="C188" s="8" t="b">
        <v>0</v>
      </c>
      <c r="H188">
        <v>-2146826273</v>
      </c>
      <c r="I188" s="8">
        <v>1</v>
      </c>
      <c r="J188" s="8" t="b">
        <v>0</v>
      </c>
      <c r="N188" s="19"/>
      <c r="O188" s="8" t="s">
        <v>593</v>
      </c>
      <c r="P188" s="17"/>
      <c r="Q188" s="17"/>
      <c r="R188" s="17"/>
      <c r="S188" s="26"/>
      <c r="T188" s="12"/>
      <c r="U188" s="12"/>
      <c r="V188" s="12"/>
      <c r="W188" s="85"/>
      <c r="X188" s="11"/>
      <c r="Y188" s="87" t="b">
        <v>1</v>
      </c>
      <c r="Z188" s="87" t="b">
        <v>0</v>
      </c>
      <c r="AA188" s="11"/>
      <c r="AB188" s="11"/>
      <c r="AC188" s="11"/>
      <c r="AD188" s="11"/>
      <c r="AE188" s="11"/>
      <c r="AF188" s="11"/>
      <c r="AG188" s="11"/>
      <c r="AH188" s="11"/>
      <c r="AI188" s="11"/>
    </row>
    <row r="189" spans="1:35" x14ac:dyDescent="0.35">
      <c r="B189" s="4" t="b">
        <v>0</v>
      </c>
      <c r="C189" s="8" t="b">
        <v>0</v>
      </c>
      <c r="H189">
        <v>-2146826273</v>
      </c>
      <c r="I189" s="8">
        <v>2</v>
      </c>
      <c r="J189" s="8" t="b">
        <v>0</v>
      </c>
      <c r="N189" s="19"/>
      <c r="O189" s="8" t="s">
        <v>593</v>
      </c>
      <c r="P189" s="17"/>
      <c r="Q189" s="17"/>
      <c r="R189" s="17"/>
      <c r="S189" s="26"/>
      <c r="T189" s="12"/>
      <c r="U189" s="12"/>
      <c r="V189" s="12"/>
      <c r="W189" s="85"/>
      <c r="X189" s="11"/>
      <c r="Y189" s="87" t="b">
        <v>1</v>
      </c>
      <c r="Z189" s="87" t="b">
        <v>0</v>
      </c>
      <c r="AA189" s="11"/>
      <c r="AB189" s="11"/>
      <c r="AC189" s="11"/>
      <c r="AD189" s="11"/>
      <c r="AE189" s="11"/>
      <c r="AF189" s="11"/>
      <c r="AG189" s="11"/>
      <c r="AH189" s="11"/>
      <c r="AI189" s="11"/>
    </row>
  </sheetData>
  <mergeCells count="2">
    <mergeCell ref="N5:AI5"/>
    <mergeCell ref="N6:AI6"/>
  </mergeCells>
  <conditionalFormatting sqref="N10:AI189">
    <cfRule type="expression" dxfId="69" priority="184">
      <formula>AND($B10,NOT($B11))</formula>
    </cfRule>
    <cfRule type="expression" dxfId="68" priority="185">
      <formula>NOT(#REF!)</formula>
    </cfRule>
    <cfRule type="expression" dxfId="67" priority="186">
      <formula>AND($B10,$C10,NOT($C11))</formula>
    </cfRule>
    <cfRule type="expression" dxfId="66" priority="187">
      <formula>AND($B10,$C10,$J10)</formula>
    </cfRule>
    <cfRule type="expression" dxfId="65" priority="188">
      <formula>AND($B10,$J10)</formula>
    </cfRule>
  </conditionalFormatting>
  <conditionalFormatting sqref="O10:O189">
    <cfRule type="expression" dxfId="64" priority="3">
      <formula>$K10</formula>
    </cfRule>
    <cfRule type="expression" dxfId="63" priority="6">
      <formula>NOT($D10)</formula>
    </cfRule>
  </conditionalFormatting>
  <conditionalFormatting sqref="X10:X189">
    <cfRule type="expression" dxfId="62" priority="10">
      <formula>AND($B10,Y10)</formula>
    </cfRule>
    <cfRule type="expression" dxfId="61" priority="11">
      <formula>NOT(Y10)</formula>
    </cfRule>
    <cfRule type="expression" dxfId="60" priority="12">
      <formula>Z10</formula>
    </cfRule>
  </conditionalFormatting>
  <conditionalFormatting sqref="AA10:AI189">
    <cfRule type="expression" dxfId="59" priority="9">
      <formula>AND($B10,AA10&lt;&gt;AA$1)</formula>
    </cfRule>
    <cfRule type="expression" dxfId="58" priority="13">
      <formula>AND($B10,AA10=AA$1)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scale="52" fitToHeight="2" orientation="portrait" r:id="rId1"/>
  <headerFooter>
    <oddFooter>&amp;CPage &amp;P of &amp;N&amp;R&amp;D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48B2E-EA7B-4321-AC70-AF31FA6EDBDB}">
  <sheetPr codeName="Sheet1">
    <tabColor theme="9" tint="0.59999389629810485"/>
    <pageSetUpPr fitToPage="1"/>
  </sheetPr>
  <dimension ref="A1:AU255"/>
  <sheetViews>
    <sheetView topLeftCell="R6" workbookViewId="0"/>
  </sheetViews>
  <sheetFormatPr defaultColWidth="9.08984375" defaultRowHeight="14.5" outlineLevelRow="1" outlineLevelCol="1" x14ac:dyDescent="0.35"/>
  <cols>
    <col min="1" max="2" width="9.08984375" style="4" hidden="1" customWidth="1" outlineLevel="1"/>
    <col min="3" max="8" width="9.08984375" hidden="1" customWidth="1" outlineLevel="1"/>
    <col min="9" max="12" width="9.08984375" style="4" hidden="1" customWidth="1" outlineLevel="1"/>
    <col min="13" max="13" width="10.90625" style="4" hidden="1" customWidth="1" outlineLevel="1"/>
    <col min="14" max="14" width="18.36328125" style="4" hidden="1" customWidth="1" outlineLevel="1"/>
    <col min="15" max="15" width="15.54296875" style="4" hidden="1" customWidth="1" outlineLevel="1"/>
    <col min="16" max="17" width="9.08984375" style="4" hidden="1" customWidth="1" outlineLevel="1"/>
    <col min="18" max="18" width="6.6328125" style="5" bestFit="1" customWidth="1" collapsed="1"/>
    <col min="19" max="19" width="9.08984375" style="5" hidden="1" customWidth="1" outlineLevel="1"/>
    <col min="20" max="20" width="22.54296875" style="4" customWidth="1" collapsed="1"/>
    <col min="21" max="21" width="8.90625" style="22" bestFit="1" customWidth="1"/>
    <col min="22" max="22" width="10.08984375" style="22" bestFit="1" customWidth="1"/>
    <col min="23" max="23" width="9.36328125" style="22" bestFit="1" customWidth="1"/>
    <col min="24" max="24" width="9.36328125" style="23" bestFit="1" customWidth="1"/>
    <col min="25" max="26" width="4.36328125" style="5" bestFit="1" customWidth="1"/>
    <col min="27" max="27" width="3.6328125" style="5" customWidth="1"/>
    <col min="28" max="28" width="9.08984375" style="4" hidden="1" customWidth="1" outlineLevel="1"/>
    <col min="29" max="29" width="9.36328125" style="63" hidden="1" customWidth="1" outlineLevel="1"/>
    <col min="30" max="31" width="9.08984375" style="4" hidden="1" customWidth="1" outlineLevel="1"/>
    <col min="32" max="32" width="8.6328125" style="5" hidden="1" customWidth="1" outlineLevel="1"/>
    <col min="33" max="33" width="9.08984375" style="4" hidden="1" customWidth="1" outlineLevel="1"/>
    <col min="34" max="34" width="9.90625" style="22" bestFit="1" customWidth="1" collapsed="1"/>
    <col min="35" max="35" width="11.08984375" style="5" hidden="1" customWidth="1" outlineLevel="1"/>
    <col min="36" max="37" width="9.08984375" style="5" hidden="1" customWidth="1" outlineLevel="1"/>
    <col min="38" max="46" width="7.54296875" style="5" hidden="1" customWidth="1" outlineLevel="1"/>
    <col min="47" max="47" width="9.08984375" style="4" collapsed="1"/>
    <col min="48" max="16384" width="9.08984375" style="4"/>
  </cols>
  <sheetData>
    <row r="1" spans="1:46" hidden="1" outlineLevel="1" x14ac:dyDescent="0.35">
      <c r="C1" s="4"/>
      <c r="D1" s="4"/>
      <c r="E1" s="4"/>
      <c r="F1" s="4"/>
      <c r="G1" s="4"/>
      <c r="H1" s="4"/>
      <c r="AL1" s="5" t="e" cm="1">
        <f t="array" ref="AL1">+TRANSPOSE(_xlfn.ANCHORARRAY(#REF!))</f>
        <v>#REF!</v>
      </c>
    </row>
    <row r="2" spans="1:46" hidden="1" outlineLevel="1" x14ac:dyDescent="0.35">
      <c r="B2" s="4">
        <f>_xlfn.CEILING.MATH(4%*COUNT(#REF!))</f>
        <v>0</v>
      </c>
      <c r="C2" s="4"/>
      <c r="D2" s="4"/>
      <c r="E2" s="4"/>
      <c r="F2" s="4"/>
      <c r="G2" s="4"/>
      <c r="H2" s="4"/>
      <c r="AL2" s="5" t="e" cm="1">
        <f t="array" ref="AL2">TRANSPOSE(_xlfn.ANCHORARRAY(#REF!))</f>
        <v>#REF!</v>
      </c>
    </row>
    <row r="3" spans="1:46" hidden="1" outlineLevel="1" x14ac:dyDescent="0.35">
      <c r="C3" s="4"/>
      <c r="D3" s="4"/>
      <c r="E3" s="4"/>
      <c r="F3" s="4"/>
      <c r="G3" s="4"/>
      <c r="H3" s="4"/>
    </row>
    <row r="4" spans="1:46" s="20" customFormat="1" ht="58" hidden="1" outlineLevel="1" x14ac:dyDescent="0.35">
      <c r="B4" s="120" t="s">
        <v>51</v>
      </c>
      <c r="C4" s="121"/>
      <c r="D4" s="121"/>
      <c r="E4" s="121"/>
      <c r="F4" s="121"/>
      <c r="G4" s="121"/>
      <c r="H4" s="121"/>
      <c r="I4" s="121" t="s">
        <v>52</v>
      </c>
      <c r="J4" s="121"/>
      <c r="K4" s="121"/>
      <c r="L4" s="121"/>
      <c r="M4" s="121"/>
      <c r="N4" s="121"/>
      <c r="O4" s="121"/>
      <c r="P4" s="121"/>
      <c r="Q4" s="121"/>
      <c r="R4" s="121" t="s">
        <v>53</v>
      </c>
      <c r="S4" s="121"/>
      <c r="T4" s="122" t="s">
        <v>54</v>
      </c>
      <c r="U4" s="121" t="s">
        <v>55</v>
      </c>
      <c r="V4" s="123" t="s">
        <v>62</v>
      </c>
      <c r="W4" s="123" t="s">
        <v>56</v>
      </c>
      <c r="X4" s="123" t="s">
        <v>39</v>
      </c>
      <c r="Y4" s="123" t="s">
        <v>37</v>
      </c>
      <c r="Z4" s="123" t="s">
        <v>38</v>
      </c>
      <c r="AA4" s="123"/>
      <c r="AB4" s="121" t="s">
        <v>58</v>
      </c>
      <c r="AC4" s="124" t="s">
        <v>36</v>
      </c>
      <c r="AD4" s="121" t="s">
        <v>63</v>
      </c>
      <c r="AE4" s="121" t="s">
        <v>64</v>
      </c>
      <c r="AF4" s="121" t="s">
        <v>65</v>
      </c>
      <c r="AG4" s="121" t="s">
        <v>66</v>
      </c>
      <c r="AH4" s="125" t="s">
        <v>67</v>
      </c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</row>
    <row r="5" spans="1:46" hidden="1" outlineLevel="1" x14ac:dyDescent="0.35"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4"/>
      <c r="U5" s="13"/>
      <c r="V5" s="15"/>
      <c r="W5" s="15"/>
      <c r="X5" s="15"/>
      <c r="Y5" s="15"/>
      <c r="Z5" s="15"/>
      <c r="AA5" s="15"/>
      <c r="AB5" s="13"/>
      <c r="AC5" s="64"/>
      <c r="AD5" s="13"/>
      <c r="AE5" s="13"/>
      <c r="AF5" s="13"/>
      <c r="AG5" s="13"/>
      <c r="AH5" s="64"/>
    </row>
    <row r="6" spans="1:46" ht="20" customHeight="1" collapsed="1" x14ac:dyDescent="0.45"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75" t="str">
        <f ca="1">"HAT Footy Tipping " &amp; YEAR(NOW()) &amp; " - Round " &amp; ThisRoundNum &amp; " Group Results"</f>
        <v>HAT Footy Tipping 2026 - Round 23 Group Results</v>
      </c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58"/>
      <c r="AJ6" s="158"/>
      <c r="AK6" s="158"/>
      <c r="AL6" s="158"/>
      <c r="AM6" s="158"/>
      <c r="AN6" s="158"/>
      <c r="AO6" s="158"/>
      <c r="AP6" s="158"/>
      <c r="AQ6" s="158"/>
      <c r="AR6" s="158"/>
      <c r="AS6" s="158"/>
      <c r="AT6" s="158"/>
    </row>
    <row r="7" spans="1:46" ht="30" x14ac:dyDescent="0.45">
      <c r="B7" s="68" t="s">
        <v>68</v>
      </c>
      <c r="C7" s="68">
        <f>INDEX(Groups[GroupID],MATCH($E$7,Groups[GroupName],0))</f>
        <v>23</v>
      </c>
      <c r="D7" s="68">
        <v>16</v>
      </c>
      <c r="E7" s="70" t="str" cm="1">
        <f t="array" ref="E7">INDEX(Groups!$B$2:$B$40,GroupResults!$D$7)</f>
        <v>Poatina Golf Club</v>
      </c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7"/>
      <c r="S7" s="67"/>
      <c r="T7" s="67"/>
      <c r="U7" s="67"/>
      <c r="V7" s="67"/>
      <c r="W7" s="67"/>
      <c r="X7" s="67"/>
      <c r="Y7" s="67"/>
      <c r="Z7" s="67"/>
      <c r="AA7" s="67"/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7"/>
      <c r="AO7" s="67"/>
      <c r="AP7" s="67"/>
      <c r="AQ7" s="67"/>
      <c r="AR7" s="67"/>
      <c r="AS7" s="67"/>
      <c r="AT7" s="67"/>
    </row>
    <row r="8" spans="1:46" ht="19.5" x14ac:dyDescent="0.45">
      <c r="B8" s="68" t="s">
        <v>69</v>
      </c>
      <c r="C8" s="68">
        <f>MATCH(GroupID,zTippingResultsByGroup[GroupID],0)</f>
        <v>81</v>
      </c>
      <c r="D8" s="68"/>
      <c r="E8" s="68"/>
      <c r="F8" s="68"/>
      <c r="H8" s="68"/>
      <c r="I8" s="68"/>
      <c r="J8" s="68"/>
      <c r="K8" s="68">
        <f>MATCH(K$13,zTippingResultsByGroup[#Headers],0)</f>
        <v>3</v>
      </c>
      <c r="L8" s="68"/>
      <c r="M8" s="68"/>
      <c r="N8" s="68"/>
      <c r="O8" s="68"/>
      <c r="P8" s="68"/>
      <c r="Q8" s="68"/>
      <c r="R8" s="67"/>
      <c r="S8" s="67"/>
      <c r="T8" s="178"/>
      <c r="U8" s="178"/>
      <c r="V8" s="178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</row>
    <row r="9" spans="1:46" ht="19.5" x14ac:dyDescent="0.45">
      <c r="B9" s="68"/>
      <c r="C9" s="68"/>
      <c r="D9" s="68"/>
      <c r="E9" s="68"/>
      <c r="F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67"/>
      <c r="AR9" s="67"/>
      <c r="AS9" s="67"/>
      <c r="AT9" s="67"/>
    </row>
    <row r="10" spans="1:46" s="53" customFormat="1" ht="58" hidden="1" outlineLevel="1" x14ac:dyDescent="0.35">
      <c r="B10" s="68"/>
      <c r="C10" s="68"/>
      <c r="D10" s="68" t="s">
        <v>70</v>
      </c>
      <c r="E10" s="68"/>
      <c r="F10" s="68"/>
      <c r="H10" s="68"/>
      <c r="I10" s="68"/>
      <c r="J10" s="68"/>
      <c r="K10" s="68" t="s">
        <v>68</v>
      </c>
      <c r="L10" s="68"/>
      <c r="M10" s="68"/>
      <c r="N10" s="68" t="s">
        <v>71</v>
      </c>
      <c r="O10" s="68" t="s">
        <v>55</v>
      </c>
      <c r="P10" s="68"/>
      <c r="Q10" s="68"/>
      <c r="R10" s="68"/>
      <c r="S10" s="68"/>
      <c r="T10" s="68"/>
      <c r="U10" s="68" t="s">
        <v>72</v>
      </c>
      <c r="V10" s="68" t="s">
        <v>73</v>
      </c>
      <c r="W10" s="68" t="s">
        <v>74</v>
      </c>
      <c r="X10" s="68" t="s">
        <v>75</v>
      </c>
      <c r="Y10" s="68" t="s">
        <v>37</v>
      </c>
      <c r="Z10" s="68" t="s">
        <v>38</v>
      </c>
      <c r="AA10" s="68" t="s">
        <v>39</v>
      </c>
      <c r="AB10" s="68" t="s">
        <v>76</v>
      </c>
      <c r="AC10" s="68"/>
      <c r="AD10" s="68"/>
      <c r="AE10" s="68"/>
      <c r="AF10" s="68"/>
      <c r="AG10" s="68"/>
      <c r="AH10" s="68" t="s">
        <v>77</v>
      </c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</row>
    <row r="11" spans="1:46" ht="15.5" hidden="1" outlineLevel="1" x14ac:dyDescent="0.35">
      <c r="B11" s="68">
        <f>MATCH(B$13,zTippingResultsByGroup[#Headers],0)</f>
        <v>6</v>
      </c>
      <c r="C11" s="53"/>
      <c r="D11" s="68">
        <f>MATCH(D$10,zTippingResultsByGroup[#Headers],0)</f>
        <v>23</v>
      </c>
      <c r="E11" s="68"/>
      <c r="F11" s="68"/>
      <c r="G11" s="68"/>
      <c r="H11" s="68"/>
      <c r="I11" s="68"/>
      <c r="J11" s="68"/>
      <c r="K11" s="68">
        <f>MATCH(K$10,zTippingResultsByGroup[#Headers],0)</f>
        <v>3</v>
      </c>
      <c r="L11" s="68"/>
      <c r="M11" s="68"/>
      <c r="N11" s="68">
        <f>MATCH(N$10,zTippingResultsByGroup[#Headers],0)</f>
        <v>7</v>
      </c>
      <c r="O11" s="68">
        <f>MATCH(O$10,zTippingResultsByGroup[#Headers],0)</f>
        <v>8</v>
      </c>
      <c r="P11" s="53"/>
      <c r="Q11" s="53"/>
      <c r="T11" s="66"/>
      <c r="U11" s="68">
        <f>MATCH(U$10,zTippingResultsByGroup[#Headers],0)</f>
        <v>27</v>
      </c>
      <c r="V11" s="68">
        <f>MATCH(V$10,zTippingResultsByGroup[#Headers],0)</f>
        <v>10</v>
      </c>
      <c r="W11" s="68">
        <f>MATCH(W$10,zTippingResultsByGroup[#Headers],0)</f>
        <v>11</v>
      </c>
      <c r="X11" s="68">
        <f>MATCH(X$10,zTippingResultsByGroup[#Headers],0)</f>
        <v>12</v>
      </c>
      <c r="Y11" s="68">
        <f>MATCH(Y$10,zTippingResultsByGroup[#Headers],0)</f>
        <v>13</v>
      </c>
      <c r="Z11" s="68">
        <f>MATCH(Z$10,zTippingResultsByGroup[#Headers],0)</f>
        <v>14</v>
      </c>
      <c r="AA11" s="68">
        <f>MATCH(AA$10,zTippingResultsByGroup[#Headers],0)</f>
        <v>16</v>
      </c>
      <c r="AB11" s="68">
        <f>MATCH(AB$10,zTippingResultsByGroup[#Headers],0)</f>
        <v>18</v>
      </c>
      <c r="AF11" s="4"/>
      <c r="AH11" s="68">
        <f>MATCH(AH$10,zTippingResultsByGroup[#Headers],0)</f>
        <v>24</v>
      </c>
    </row>
    <row r="12" spans="1:46" hidden="1" outlineLevel="1" x14ac:dyDescent="0.35">
      <c r="B12" s="68"/>
      <c r="C12" s="69"/>
      <c r="D12" s="69"/>
      <c r="E12" s="69"/>
      <c r="F12" s="69"/>
      <c r="G12" s="69"/>
      <c r="H12" s="69"/>
      <c r="I12" s="68"/>
      <c r="J12" s="68"/>
      <c r="K12" s="68"/>
      <c r="L12" s="68"/>
      <c r="M12" s="68"/>
      <c r="N12" s="68"/>
      <c r="O12" s="68"/>
      <c r="P12" s="68"/>
      <c r="Q12" s="68"/>
      <c r="R12" s="13"/>
      <c r="S12" s="13"/>
      <c r="T12" s="14"/>
      <c r="U12" s="13"/>
      <c r="V12" s="15"/>
      <c r="W12" s="15"/>
      <c r="X12" s="15"/>
      <c r="Y12" s="15"/>
      <c r="Z12" s="15"/>
      <c r="AA12" s="15"/>
      <c r="AB12" s="13"/>
      <c r="AC12" s="64"/>
      <c r="AD12" s="13"/>
      <c r="AE12" s="13"/>
      <c r="AF12" s="13"/>
      <c r="AG12" s="13"/>
      <c r="AH12" s="64"/>
    </row>
    <row r="13" spans="1:46" s="7" customFormat="1" ht="52.5" collapsed="1" x14ac:dyDescent="0.35">
      <c r="B13" s="6" t="s">
        <v>59</v>
      </c>
      <c r="C13" s="6" t="s">
        <v>21</v>
      </c>
      <c r="D13" s="6" t="s">
        <v>70</v>
      </c>
      <c r="E13" s="6" t="s">
        <v>26</v>
      </c>
      <c r="F13" s="6" t="s">
        <v>27</v>
      </c>
      <c r="G13" s="6" t="s">
        <v>28</v>
      </c>
      <c r="H13" s="6" t="s">
        <v>29</v>
      </c>
      <c r="I13" s="6" t="s">
        <v>31</v>
      </c>
      <c r="J13" s="6" t="s">
        <v>78</v>
      </c>
      <c r="K13" s="6" t="s">
        <v>68</v>
      </c>
      <c r="L13" s="6" t="s">
        <v>79</v>
      </c>
      <c r="M13" s="6" t="s">
        <v>80</v>
      </c>
      <c r="N13" s="6" t="s">
        <v>71</v>
      </c>
      <c r="O13" s="6" t="s">
        <v>55</v>
      </c>
      <c r="P13" s="6"/>
      <c r="Q13" s="6"/>
      <c r="R13" s="110" t="s">
        <v>0</v>
      </c>
      <c r="S13" s="111" t="s">
        <v>80</v>
      </c>
      <c r="T13" s="112" t="s">
        <v>32</v>
      </c>
      <c r="U13" s="113" t="s">
        <v>33</v>
      </c>
      <c r="V13" s="113" t="s">
        <v>34</v>
      </c>
      <c r="W13" s="113" t="s">
        <v>35</v>
      </c>
      <c r="X13" s="114" t="s">
        <v>36</v>
      </c>
      <c r="Y13" s="115" t="s">
        <v>37</v>
      </c>
      <c r="Z13" s="115" t="s">
        <v>38</v>
      </c>
      <c r="AA13" s="115" t="s">
        <v>39</v>
      </c>
      <c r="AB13" s="112" t="s">
        <v>41</v>
      </c>
      <c r="AC13" s="117" t="s">
        <v>42</v>
      </c>
      <c r="AD13" s="112" t="s">
        <v>43</v>
      </c>
      <c r="AE13" s="112" t="s">
        <v>44</v>
      </c>
      <c r="AF13" s="111" t="s">
        <v>45</v>
      </c>
      <c r="AG13" s="112" t="s">
        <v>46</v>
      </c>
      <c r="AH13" s="147" t="s">
        <v>47</v>
      </c>
      <c r="AI13" s="111" t="s">
        <v>48</v>
      </c>
      <c r="AJ13" s="111" t="s">
        <v>49</v>
      </c>
      <c r="AK13" s="111" t="s">
        <v>50</v>
      </c>
      <c r="AL13" s="111" t="e" cm="1">
        <f t="array" ref="AL13">TRANSPOSE(#REF!)</f>
        <v>#REF!</v>
      </c>
      <c r="AM13" s="111"/>
      <c r="AN13" s="111"/>
      <c r="AO13" s="111"/>
      <c r="AP13" s="111"/>
      <c r="AQ13" s="111"/>
      <c r="AR13" s="111"/>
      <c r="AS13" s="111"/>
      <c r="AT13" s="119"/>
    </row>
    <row r="14" spans="1:46" x14ac:dyDescent="0.35">
      <c r="A14" s="4" cm="1">
        <f t="array" ref="A14:A166">_xlfn.SEQUENCE(COUNT(zTippingResultsByGroup[TipperID]))</f>
        <v>1</v>
      </c>
      <c r="B14" s="8" cm="1">
        <f t="array" ref="B14">INDEX(zTippingResultsByGroup[],$J14,B$11)</f>
        <v>152</v>
      </c>
      <c r="C14" s="8" t="b">
        <v>1</v>
      </c>
      <c r="D14" s="8" t="b" cm="1">
        <f t="array" ref="D14">INDEX(zTippingResultsByGroup[],$J14,D$11)&lt;&gt;0</f>
        <v>1</v>
      </c>
      <c r="E14" s="8"/>
      <c r="F14" s="8"/>
      <c r="G14" s="8">
        <v>1</v>
      </c>
      <c r="H14" s="8" t="b">
        <v>1</v>
      </c>
      <c r="I14" s="8">
        <v>1</v>
      </c>
      <c r="J14" s="8">
        <f>FirstRow</f>
        <v>81</v>
      </c>
      <c r="K14" s="8" cm="1">
        <f t="array" ref="K14">INDEX(zTippingResultsByGroup[],$J14,K$11)</f>
        <v>23</v>
      </c>
      <c r="L14" s="8" t="b">
        <f t="shared" ref="L14:L45" si="0">IFERROR($K14=GroupID,FALSE)</f>
        <v>1</v>
      </c>
      <c r="M14" s="8">
        <f>_xlfn.XLOOKUP($B14,Results!$A$12:$A$179,Results!$S$12:$S$179,,0)</f>
        <v>12</v>
      </c>
      <c r="N14" s="8" t="str" cm="1">
        <f t="array" ref="N14">IF($L14,INDEX(zTippingResultsByGroup[],$J14,N$11),"")</f>
        <v>Greg</v>
      </c>
      <c r="O14" s="8" t="str" cm="1">
        <f t="array" ref="O14">IF($L14,INDEX(zTippingResultsByGroup[],$J14,O$11),"")</f>
        <v>Williams</v>
      </c>
      <c r="P14" s="8"/>
      <c r="Q14" s="8"/>
      <c r="R14" s="19">
        <f t="shared" ref="R14:R45" si="1">IF($L14,IF(ISNUMBER(I14),IF(W14&lt;&gt;W13,I14,R13),""),"")</f>
        <v>1</v>
      </c>
      <c r="S14" s="92" cm="1">
        <f t="array" ref="S14:S63">IF($L$14:$L$63,$M$14:$M$63,"")</f>
        <v>12</v>
      </c>
      <c r="T14" s="8" t="str">
        <f>IF($L14,$N14&amp;" "&amp;$O14,"")</f>
        <v>Greg Williams</v>
      </c>
      <c r="U14" s="17" cm="1">
        <f t="array" ref="U14">IF($L14,INDEX(zTippingResultsByGroup[],$J14,U$11),"")</f>
        <v>7</v>
      </c>
      <c r="V14" s="17" cm="1">
        <f t="array" ref="V14">IF($L14,INDEX(zTippingResultsByGroup[],$J14,V$11),"")</f>
        <v>7</v>
      </c>
      <c r="W14" s="17" cm="1">
        <f t="array" ref="W14">IF($L14,INDEX(zTippingResultsByGroup[],$J14,W$11),"")</f>
        <v>150</v>
      </c>
      <c r="X14" s="26" cm="1">
        <f t="array" ref="X14">IF($L14,INDEX(zTippingResultsByGroup[],$J14,X$11),"")</f>
        <v>0.72222222222222221</v>
      </c>
      <c r="Y14" s="17" t="str" cm="1">
        <f t="array" ref="Y14">LEFT(IF($L14,INDEX(zTippingResultsByGroup[],$J14,Y$11),""),1)</f>
        <v>M</v>
      </c>
      <c r="Z14" s="17" t="str" cm="1">
        <f t="array" ref="Z14">LEFT(IF($L14,INDEX(zTippingResultsByGroup[],$J14,Z$11),""),1)</f>
        <v>N</v>
      </c>
      <c r="AA14" s="17" t="str" cm="1">
        <f t="array" ref="AA14">LEFT(IF($L14,INDEX(zTippingResultsByGroup[],$J14,AA$11),""),1)</f>
        <v>F</v>
      </c>
      <c r="AB14" s="10" t="b" cm="1">
        <f t="array" ref="AB14">IF($L14,INDEX(zTippingResultsByGroup[],$J14,AB$11),"")</f>
        <v>1</v>
      </c>
      <c r="AC14" s="10" t="e" cm="1">
        <f t="array" aca="1" ref="AC14" ca="1">IF(_xlfn.ANCHORARRAY($AB$14)*(_xlfn.ANCHORARRAY($U$14)=OFFSET(#REF!,0,0,1)),_xlfn.XLOOKUP(_xlfn.ANCHORARRAY($B$14),#REF!,#REF!,,0),"")</f>
        <v>#REF!</v>
      </c>
      <c r="AD14" s="10" t="b" cm="1">
        <f t="array" ref="AD14">NOT(ISNUMBER(_xlfn.XMATCH(_xlfn.ANCHORARRAY($B$14),#REF!,0)))</f>
        <v>1</v>
      </c>
      <c r="AE14" s="10" t="e" cm="1">
        <f t="array" ref="AE14">IF(VALUE(#REF!)=#REF!,ISNUMBER(_xlfn.ANCHORARRAY($I$14)),ISNUMBER(_xlfn.XMATCH(_xlfn.ANCHORARRAY($B$14),#REF!,0)))</f>
        <v>#REF!</v>
      </c>
      <c r="AF14" s="11" t="e" cm="1">
        <f t="array" ref="AF14">IF(IF(_xlfn.ANCHORARRAY(AD14)*_xlfn.ANCHORARRAY(AE14),_xlfn.XLOOKUP(_xlfn.ANCHORARRAY($B$14),#REF!,#REF!,,0),"")=0,"",IF(_xlfn.ANCHORARRAY(AD14)*_xlfn.ANCHORARRAY(AE14),_xlfn.XLOOKUP(_xlfn.ANCHORARRAY($B$14),#REF!,#REF!,,0),""))</f>
        <v>#REF!</v>
      </c>
      <c r="AG14" s="148" t="b">
        <f t="shared" ref="AG14:AG45" si="2">ISNUMBER(_xlfn.XMATCH(AF14,$AL$1:$AT$1,0))</f>
        <v>0</v>
      </c>
      <c r="AH14" s="149" cm="1">
        <f t="array" ref="AH14">IF($L14,INDEX(zTippingResultsByGroup[],$J14,AH$11),"")</f>
        <v>134</v>
      </c>
      <c r="AI14" s="11" t="e" cm="1">
        <f t="array" ref="AI14">IF(_xlfn.XLOOKUP(_xlfn.ANCHORARRAY(B14),#REF!,#REF!)=0,"",_xlfn.XLOOKUP(_xlfn.ANCHORARRAY(B14),#REF!,#REF!))</f>
        <v>#REF!</v>
      </c>
      <c r="AJ14" s="11" t="b">
        <f t="shared" ref="AJ14:AJ45" si="3">ISNUMBER(_xlfn.XMATCH(AI14,$AL14:$AT14,0))</f>
        <v>0</v>
      </c>
      <c r="AK14" s="11" t="b">
        <f t="shared" ref="AK14:AK45" si="4">ISNUMBER(_xlfn.XMATCH($AI14,$AL$1:$AT$1,0))</f>
        <v>0</v>
      </c>
      <c r="AL14" s="11"/>
      <c r="AM14" s="11"/>
      <c r="AN14" s="11"/>
      <c r="AO14" s="11"/>
      <c r="AP14" s="11"/>
      <c r="AQ14" s="11"/>
      <c r="AR14" s="11"/>
      <c r="AS14" s="11"/>
      <c r="AT14" s="18"/>
    </row>
    <row r="15" spans="1:46" x14ac:dyDescent="0.35">
      <c r="A15" s="4">
        <v>2</v>
      </c>
      <c r="B15" s="8" cm="1">
        <f t="array" ref="B15">INDEX(zTippingResultsByGroup[],$J15,B$11)</f>
        <v>110</v>
      </c>
      <c r="C15" s="8" t="b">
        <v>1</v>
      </c>
      <c r="D15" s="8" t="b" cm="1">
        <f t="array" ref="D15">INDEX(zTippingResultsByGroup[],$J15,D$11)&lt;&gt;0</f>
        <v>1</v>
      </c>
      <c r="E15" s="8"/>
      <c r="F15" s="8"/>
      <c r="G15" s="8">
        <f t="shared" ref="G15:G63" si="5">IF($R14=$R15,MOD(G14,5)+1,1)</f>
        <v>1</v>
      </c>
      <c r="H15" s="8" t="b">
        <f>IF($L15,IF(OR(R14&lt;&gt;R15,G15&gt;5,G15&lt;G14),NOT(H14),H14),FALSE)</f>
        <v>0</v>
      </c>
      <c r="I15" s="8">
        <v>2</v>
      </c>
      <c r="J15" s="8">
        <f>+J14+1</f>
        <v>82</v>
      </c>
      <c r="K15" s="8" cm="1">
        <f t="array" ref="K15">INDEX(zTippingResultsByGroup[],$J15,K$11)</f>
        <v>23</v>
      </c>
      <c r="L15" s="8" t="b">
        <f t="shared" si="0"/>
        <v>1</v>
      </c>
      <c r="M15" s="8">
        <f>_xlfn.XLOOKUP($B15,Results!$A$12:$A$179,Results!$S$12:$S$179,,0)</f>
        <v>26</v>
      </c>
      <c r="N15" s="8" t="str" cm="1">
        <f t="array" ref="N15">IF($L15,INDEX(zTippingResultsByGroup[],$J15,N$11),"")</f>
        <v>Cyril</v>
      </c>
      <c r="O15" s="8" t="str" cm="1">
        <f t="array" ref="O15">IF($L15,INDEX(zTippingResultsByGroup[],$J15,O$11),"")</f>
        <v>Patmore</v>
      </c>
      <c r="P15" s="8"/>
      <c r="Q15" s="8"/>
      <c r="R15" s="19">
        <f t="shared" si="1"/>
        <v>2</v>
      </c>
      <c r="S15" s="12">
        <v>26</v>
      </c>
      <c r="T15" s="8" t="str">
        <f t="shared" ref="T15:T78" si="6">IF($L15,$N15&amp;" "&amp;$O15,"")</f>
        <v>Cyril Patmore</v>
      </c>
      <c r="U15" s="17" cm="1">
        <f t="array" ref="U15">IF($L15,INDEX(zTippingResultsByGroup[],$J15,U$11),"")</f>
        <v>7</v>
      </c>
      <c r="V15" s="17" cm="1">
        <f t="array" ref="V15">IF($L15,INDEX(zTippingResultsByGroup[],$J15,V$11),"")</f>
        <v>9</v>
      </c>
      <c r="W15" s="17" cm="1">
        <f t="array" ref="W15">IF($L15,INDEX(zTippingResultsByGroup[],$J15,W$11),"")</f>
        <v>148</v>
      </c>
      <c r="X15" s="26" cm="1">
        <f t="array" ref="X15">IF($L15,INDEX(zTippingResultsByGroup[],$J15,X$11),"")</f>
        <v>0.70202020202020199</v>
      </c>
      <c r="Y15" s="12" t="str" cm="1">
        <f t="array" ref="Y15">LEFT(IF($L15,INDEX(zTippingResultsByGroup[],$J15,Y$11),""),1)</f>
        <v>M</v>
      </c>
      <c r="Z15" s="12" t="str" cm="1">
        <f t="array" ref="Z15">LEFT(IF($L15,INDEX(zTippingResultsByGroup[],$J15,Z$11),""),1)</f>
        <v>N</v>
      </c>
      <c r="AA15" s="12" t="str" cm="1">
        <f t="array" ref="AA15">LEFT(IF($L15,INDEX(zTippingResultsByGroup[],$J15,AA$11),""),1)</f>
        <v>F</v>
      </c>
      <c r="AB15" s="8" t="b" cm="1">
        <f t="array" ref="AB15">IF($L15,INDEX(zTippingResultsByGroup[],$J15,AB$11),"")</f>
        <v>1</v>
      </c>
      <c r="AC15" s="10"/>
      <c r="AD15" s="8"/>
      <c r="AE15" s="10"/>
      <c r="AF15" s="11"/>
      <c r="AG15" s="148" t="b">
        <f t="shared" si="2"/>
        <v>1</v>
      </c>
      <c r="AH15" s="149" cm="1">
        <f t="array" ref="AH15">IF($L15,INDEX(zTippingResultsByGroup[],$J15,AH$11),"")</f>
        <v>124</v>
      </c>
      <c r="AI15" s="11"/>
      <c r="AJ15" s="11" t="b">
        <f t="shared" si="3"/>
        <v>1</v>
      </c>
      <c r="AK15" s="11" t="b">
        <f t="shared" si="4"/>
        <v>1</v>
      </c>
      <c r="AL15" s="11"/>
      <c r="AM15" s="11"/>
      <c r="AN15" s="11"/>
      <c r="AO15" s="11"/>
      <c r="AP15" s="11"/>
      <c r="AQ15" s="11"/>
      <c r="AR15" s="11"/>
      <c r="AS15" s="11"/>
      <c r="AT15" s="18"/>
    </row>
    <row r="16" spans="1:46" x14ac:dyDescent="0.35">
      <c r="A16" s="4">
        <v>3</v>
      </c>
      <c r="B16" s="8" cm="1">
        <f t="array" ref="B16">INDEX(zTippingResultsByGroup[],$J16,B$11)</f>
        <v>96</v>
      </c>
      <c r="C16" s="8" t="b">
        <v>1</v>
      </c>
      <c r="D16" s="8" t="b" cm="1">
        <f t="array" ref="D16">INDEX(zTippingResultsByGroup[],$J16,D$11)&lt;&gt;0</f>
        <v>1</v>
      </c>
      <c r="E16" s="8"/>
      <c r="F16" s="8"/>
      <c r="G16" s="8">
        <f t="shared" si="5"/>
        <v>2</v>
      </c>
      <c r="H16" s="8" t="b">
        <f t="shared" ref="H16:H63" si="7">IF($L16,IF(OR(R15&lt;&gt;R16,G16&gt;5,G16&lt;G15),NOT(H15),H15),FALSE)</f>
        <v>0</v>
      </c>
      <c r="I16" s="8">
        <v>3</v>
      </c>
      <c r="J16" s="8">
        <f t="shared" ref="J16:J63" si="8">+J15+1</f>
        <v>83</v>
      </c>
      <c r="K16" s="8" cm="1">
        <f t="array" ref="K16">INDEX(zTippingResultsByGroup[],$J16,K$11)</f>
        <v>23</v>
      </c>
      <c r="L16" s="8" t="b">
        <f t="shared" si="0"/>
        <v>1</v>
      </c>
      <c r="M16" s="8">
        <f>_xlfn.XLOOKUP($B16,Results!$A$12:$A$179,Results!$S$12:$S$179,,0)</f>
        <v>26</v>
      </c>
      <c r="N16" s="8" t="str" cm="1">
        <f t="array" ref="N16">IF($L16,INDEX(zTippingResultsByGroup[],$J16,N$11),"")</f>
        <v>Roslyn</v>
      </c>
      <c r="O16" s="8" t="str" cm="1">
        <f t="array" ref="O16">IF($L16,INDEX(zTippingResultsByGroup[],$J16,O$11),"")</f>
        <v>McKendrick</v>
      </c>
      <c r="P16" s="8"/>
      <c r="Q16" s="8"/>
      <c r="R16" s="19">
        <f t="shared" si="1"/>
        <v>2</v>
      </c>
      <c r="S16" s="12">
        <v>26</v>
      </c>
      <c r="T16" s="8" t="str">
        <f t="shared" si="6"/>
        <v>Roslyn McKendrick</v>
      </c>
      <c r="U16" s="17" cm="1">
        <f t="array" ref="U16">IF($L16,INDEX(zTippingResultsByGroup[],$J16,U$11),"")</f>
        <v>7</v>
      </c>
      <c r="V16" s="17" cm="1">
        <f t="array" ref="V16">IF($L16,INDEX(zTippingResultsByGroup[],$J16,V$11),"")</f>
        <v>6</v>
      </c>
      <c r="W16" s="17" cm="1">
        <f t="array" ref="W16">IF($L16,INDEX(zTippingResultsByGroup[],$J16,W$11),"")</f>
        <v>148</v>
      </c>
      <c r="X16" s="26" cm="1">
        <f t="array" ref="X16">IF($L16,INDEX(zTippingResultsByGroup[],$J16,X$11),"")</f>
        <v>0.71717171717171713</v>
      </c>
      <c r="Y16" s="12" t="str" cm="1">
        <f t="array" ref="Y16">LEFT(IF($L16,INDEX(zTippingResultsByGroup[],$J16,Y$11),""),1)</f>
        <v>F</v>
      </c>
      <c r="Z16" s="12" t="str" cm="1">
        <f t="array" ref="Z16">LEFT(IF($L16,INDEX(zTippingResultsByGroup[],$J16,Z$11),""),1)</f>
        <v>N</v>
      </c>
      <c r="AA16" s="12" t="str" cm="1">
        <f t="array" ref="AA16">LEFT(IF($L16,INDEX(zTippingResultsByGroup[],$J16,AA$11),""),1)</f>
        <v>F</v>
      </c>
      <c r="AB16" s="8" t="b" cm="1">
        <f t="array" ref="AB16">IF($L16,INDEX(zTippingResultsByGroup[],$J16,AB$11),"")</f>
        <v>1</v>
      </c>
      <c r="AC16" s="10"/>
      <c r="AD16" s="8"/>
      <c r="AE16" s="10"/>
      <c r="AF16" s="11"/>
      <c r="AG16" s="148" t="b">
        <f t="shared" si="2"/>
        <v>1</v>
      </c>
      <c r="AH16" s="149" cm="1">
        <f t="array" ref="AH16">IF($L16,INDEX(zTippingResultsByGroup[],$J16,AH$11),"")</f>
        <v>133</v>
      </c>
      <c r="AI16" s="11"/>
      <c r="AJ16" s="11" t="b">
        <f t="shared" si="3"/>
        <v>1</v>
      </c>
      <c r="AK16" s="11" t="b">
        <f t="shared" si="4"/>
        <v>1</v>
      </c>
      <c r="AL16" s="11"/>
      <c r="AM16" s="11"/>
      <c r="AN16" s="11"/>
      <c r="AO16" s="11"/>
      <c r="AP16" s="11"/>
      <c r="AQ16" s="11"/>
      <c r="AR16" s="11"/>
      <c r="AS16" s="11"/>
      <c r="AT16" s="18"/>
    </row>
    <row r="17" spans="1:46" s="9" customFormat="1" x14ac:dyDescent="0.35">
      <c r="A17" s="9">
        <v>4</v>
      </c>
      <c r="B17" s="8" cm="1">
        <f t="array" ref="B17">INDEX(zTippingResultsByGroup[],$J17,B$11)</f>
        <v>39</v>
      </c>
      <c r="C17" s="8" t="b">
        <v>1</v>
      </c>
      <c r="D17" s="8" t="b" cm="1">
        <f t="array" ref="D17">INDEX(zTippingResultsByGroup[],$J17,D$11)&lt;&gt;0</f>
        <v>1</v>
      </c>
      <c r="E17" s="8"/>
      <c r="F17" s="8"/>
      <c r="G17" s="8">
        <f t="shared" si="5"/>
        <v>1</v>
      </c>
      <c r="H17" s="8" t="b">
        <f t="shared" si="7"/>
        <v>1</v>
      </c>
      <c r="I17" s="8">
        <v>4</v>
      </c>
      <c r="J17" s="8">
        <f t="shared" si="8"/>
        <v>84</v>
      </c>
      <c r="K17" s="8" cm="1">
        <f t="array" ref="K17">INDEX(zTippingResultsByGroup[],$J17,K$11)</f>
        <v>23</v>
      </c>
      <c r="L17" s="8" t="b">
        <f t="shared" si="0"/>
        <v>1</v>
      </c>
      <c r="M17" s="8">
        <f>_xlfn.XLOOKUP($B17,Results!$A$12:$A$179,Results!$S$12:$S$179,,0)</f>
        <v>39</v>
      </c>
      <c r="N17" s="8" t="str" cm="1">
        <f t="array" ref="N17">IF($L17,INDEX(zTippingResultsByGroup[],$J17,N$11),"")</f>
        <v>Richard</v>
      </c>
      <c r="O17" s="8" t="str" cm="1">
        <f t="array" ref="O17">IF($L17,INDEX(zTippingResultsByGroup[],$J17,O$11),"")</f>
        <v>Bennett</v>
      </c>
      <c r="P17" s="8"/>
      <c r="Q17" s="8"/>
      <c r="R17" s="19">
        <f t="shared" si="1"/>
        <v>4</v>
      </c>
      <c r="S17" s="12">
        <v>39</v>
      </c>
      <c r="T17" s="8" t="str">
        <f t="shared" si="6"/>
        <v>Richard Bennett</v>
      </c>
      <c r="U17" s="17" cm="1">
        <f t="array" ref="U17">IF($L17,INDEX(zTippingResultsByGroup[],$J17,U$11),"")</f>
        <v>7</v>
      </c>
      <c r="V17" s="17" cm="1">
        <f t="array" ref="V17">IF($L17,INDEX(zTippingResultsByGroup[],$J17,V$11),"")</f>
        <v>5</v>
      </c>
      <c r="W17" s="17" cm="1">
        <f t="array" ref="W17">IF($L17,INDEX(zTippingResultsByGroup[],$J17,W$11),"")</f>
        <v>147</v>
      </c>
      <c r="X17" s="26" cm="1">
        <f t="array" ref="X17">IF($L17,INDEX(zTippingResultsByGroup[],$J17,X$11),"")</f>
        <v>0.71717171717171713</v>
      </c>
      <c r="Y17" s="12" t="str" cm="1">
        <f t="array" ref="Y17">LEFT(IF($L17,INDEX(zTippingResultsByGroup[],$J17,Y$11),""),1)</f>
        <v>M</v>
      </c>
      <c r="Z17" s="12" t="str" cm="1">
        <f t="array" ref="Z17">LEFT(IF($L17,INDEX(zTippingResultsByGroup[],$J17,Z$11),""),1)</f>
        <v>N</v>
      </c>
      <c r="AA17" s="12" t="str" cm="1">
        <f t="array" ref="AA17">LEFT(IF($L17,INDEX(zTippingResultsByGroup[],$J17,AA$11),""),1)</f>
        <v>F</v>
      </c>
      <c r="AB17" s="8" t="b" cm="1">
        <f t="array" ref="AB17">IF($L17,INDEX(zTippingResultsByGroup[],$J17,AB$11),"")</f>
        <v>1</v>
      </c>
      <c r="AC17" s="10"/>
      <c r="AD17" s="8"/>
      <c r="AE17" s="10"/>
      <c r="AF17" s="11"/>
      <c r="AG17" s="148" t="b">
        <f t="shared" si="2"/>
        <v>1</v>
      </c>
      <c r="AH17" s="149" cm="1">
        <f t="array" ref="AH17">IF($L17,INDEX(zTippingResultsByGroup[],$J17,AH$11),"")</f>
        <v>132</v>
      </c>
      <c r="AI17" s="11"/>
      <c r="AJ17" s="11" t="b">
        <f t="shared" si="3"/>
        <v>1</v>
      </c>
      <c r="AK17" s="11" t="b">
        <f t="shared" si="4"/>
        <v>1</v>
      </c>
      <c r="AL17" s="11"/>
      <c r="AM17" s="11"/>
      <c r="AN17" s="11"/>
      <c r="AO17" s="11"/>
      <c r="AP17" s="11"/>
      <c r="AQ17" s="11"/>
      <c r="AR17" s="11"/>
      <c r="AS17" s="11"/>
      <c r="AT17" s="18"/>
    </row>
    <row r="18" spans="1:46" x14ac:dyDescent="0.35">
      <c r="A18" s="4">
        <v>5</v>
      </c>
      <c r="B18" s="8" cm="1">
        <f t="array" ref="B18">INDEX(zTippingResultsByGroup[],$J18,B$11)</f>
        <v>27</v>
      </c>
      <c r="C18" s="8" t="b">
        <v>1</v>
      </c>
      <c r="D18" s="8" t="b" cm="1">
        <f t="array" ref="D18">INDEX(zTippingResultsByGroup[],$J18,D$11)&lt;&gt;0</f>
        <v>1</v>
      </c>
      <c r="E18" s="8"/>
      <c r="F18" s="8"/>
      <c r="G18" s="8">
        <f t="shared" si="5"/>
        <v>1</v>
      </c>
      <c r="H18" s="8" t="b">
        <f t="shared" si="7"/>
        <v>0</v>
      </c>
      <c r="I18" s="8">
        <v>5</v>
      </c>
      <c r="J18" s="8">
        <f t="shared" si="8"/>
        <v>85</v>
      </c>
      <c r="K18" s="8" cm="1">
        <f t="array" ref="K18">INDEX(zTippingResultsByGroup[],$J18,K$11)</f>
        <v>23</v>
      </c>
      <c r="L18" s="8" t="b">
        <f t="shared" si="0"/>
        <v>1</v>
      </c>
      <c r="M18" s="8">
        <f>_xlfn.XLOOKUP($B18,Results!$A$12:$A$179,Results!$S$12:$S$179,,0)</f>
        <v>45</v>
      </c>
      <c r="N18" s="8" t="str" cm="1">
        <f t="array" ref="N18">IF($L18,INDEX(zTippingResultsByGroup[],$J18,N$11),"")</f>
        <v>Nick</v>
      </c>
      <c r="O18" s="8" t="str" cm="1">
        <f t="array" ref="O18">IF($L18,INDEX(zTippingResultsByGroup[],$J18,O$11),"")</f>
        <v>Whelan</v>
      </c>
      <c r="P18" s="8"/>
      <c r="Q18" s="8"/>
      <c r="R18" s="19">
        <f t="shared" si="1"/>
        <v>5</v>
      </c>
      <c r="S18" s="12">
        <v>45</v>
      </c>
      <c r="T18" s="8" t="str">
        <f t="shared" si="6"/>
        <v>Nick Whelan</v>
      </c>
      <c r="U18" s="17" cm="1">
        <f t="array" ref="U18">IF($L18,INDEX(zTippingResultsByGroup[],$J18,U$11),"")</f>
        <v>7</v>
      </c>
      <c r="V18" s="17" cm="1">
        <f t="array" ref="V18">IF($L18,INDEX(zTippingResultsByGroup[],$J18,V$11),"")</f>
        <v>8</v>
      </c>
      <c r="W18" s="17" cm="1">
        <f t="array" ref="W18">IF($L18,INDEX(zTippingResultsByGroup[],$J18,W$11),"")</f>
        <v>146</v>
      </c>
      <c r="X18" s="26" cm="1">
        <f t="array" ref="X18">IF($L18,INDEX(zTippingResultsByGroup[],$J18,X$11),"")</f>
        <v>0.69696969696969702</v>
      </c>
      <c r="Y18" s="12" t="str" cm="1">
        <f t="array" ref="Y18">LEFT(IF($L18,INDEX(zTippingResultsByGroup[],$J18,Y$11),""),1)</f>
        <v>M</v>
      </c>
      <c r="Z18" s="12" t="str" cm="1">
        <f t="array" ref="Z18">LEFT(IF($L18,INDEX(zTippingResultsByGroup[],$J18,Z$11),""),1)</f>
        <v>N</v>
      </c>
      <c r="AA18" s="12" t="str" cm="1">
        <f t="array" ref="AA18">LEFT(IF($L18,INDEX(zTippingResultsByGroup[],$J18,AA$11),""),1)</f>
        <v>F</v>
      </c>
      <c r="AB18" s="8" t="b" cm="1">
        <f t="array" ref="AB18">IF($L18,INDEX(zTippingResultsByGroup[],$J18,AB$11),"")</f>
        <v>1</v>
      </c>
      <c r="AC18" s="10"/>
      <c r="AD18" s="8"/>
      <c r="AE18" s="10"/>
      <c r="AF18" s="11"/>
      <c r="AG18" s="148" t="b">
        <f t="shared" si="2"/>
        <v>1</v>
      </c>
      <c r="AH18" s="149" cm="1">
        <f t="array" ref="AH18">IF($L18,INDEX(zTippingResultsByGroup[],$J18,AH$11),"")</f>
        <v>128</v>
      </c>
      <c r="AI18" s="11"/>
      <c r="AJ18" s="11" t="b">
        <f t="shared" si="3"/>
        <v>1</v>
      </c>
      <c r="AK18" s="11" t="b">
        <f t="shared" si="4"/>
        <v>1</v>
      </c>
      <c r="AL18" s="11"/>
      <c r="AM18" s="11"/>
      <c r="AN18" s="11"/>
      <c r="AO18" s="11"/>
      <c r="AP18" s="11"/>
      <c r="AQ18" s="11"/>
      <c r="AR18" s="11"/>
      <c r="AS18" s="11"/>
      <c r="AT18" s="18"/>
    </row>
    <row r="19" spans="1:46" x14ac:dyDescent="0.35">
      <c r="A19" s="4">
        <v>6</v>
      </c>
      <c r="B19" s="8" cm="1">
        <f t="array" ref="B19">INDEX(zTippingResultsByGroup[],$J19,B$11)</f>
        <v>185</v>
      </c>
      <c r="C19" s="8" t="b">
        <v>1</v>
      </c>
      <c r="D19" s="8" t="b" cm="1">
        <f t="array" ref="D19">INDEX(zTippingResultsByGroup[],$J19,D$11)&lt;&gt;0</f>
        <v>1</v>
      </c>
      <c r="E19" s="8"/>
      <c r="F19" s="8"/>
      <c r="G19" s="8">
        <f t="shared" si="5"/>
        <v>1</v>
      </c>
      <c r="H19" s="8" t="b">
        <f t="shared" si="7"/>
        <v>1</v>
      </c>
      <c r="I19" s="8">
        <v>6</v>
      </c>
      <c r="J19" s="8">
        <f t="shared" si="8"/>
        <v>86</v>
      </c>
      <c r="K19" s="8" cm="1">
        <f t="array" ref="K19">INDEX(zTippingResultsByGroup[],$J19,K$11)</f>
        <v>23</v>
      </c>
      <c r="L19" s="8" t="b">
        <f t="shared" si="0"/>
        <v>1</v>
      </c>
      <c r="M19" s="8">
        <f>_xlfn.XLOOKUP($B19,Results!$A$12:$A$179,Results!$S$12:$S$179,,0)</f>
        <v>107</v>
      </c>
      <c r="N19" s="8" t="str" cm="1">
        <f t="array" ref="N19">IF($L19,INDEX(zTippingResultsByGroup[],$J19,N$11),"")</f>
        <v>Duncan</v>
      </c>
      <c r="O19" s="8" t="str" cm="1">
        <f t="array" ref="O19">IF($L19,INDEX(zTippingResultsByGroup[],$J19,O$11),"")</f>
        <v>McKendrick</v>
      </c>
      <c r="P19" s="8"/>
      <c r="Q19" s="8"/>
      <c r="R19" s="19">
        <f t="shared" si="1"/>
        <v>6</v>
      </c>
      <c r="S19" s="12">
        <v>107</v>
      </c>
      <c r="T19" s="8" t="str">
        <f t="shared" si="6"/>
        <v>Duncan McKendrick</v>
      </c>
      <c r="U19" s="17" cm="1">
        <f t="array" ref="U19">IF($L19,INDEX(zTippingResultsByGroup[],$J19,U$11),"")</f>
        <v>7</v>
      </c>
      <c r="V19" s="17" cm="1">
        <f t="array" ref="V19">IF($L19,INDEX(zTippingResultsByGroup[],$J19,V$11),"")</f>
        <v>7</v>
      </c>
      <c r="W19" s="17" cm="1">
        <f t="array" ref="W19">IF($L19,INDEX(zTippingResultsByGroup[],$J19,W$11),"")</f>
        <v>139</v>
      </c>
      <c r="X19" s="26" cm="1">
        <f t="array" ref="X19">IF($L19,INDEX(zTippingResultsByGroup[],$J19,X$11),"")</f>
        <v>0.66666666666666663</v>
      </c>
      <c r="Y19" s="12" t="str" cm="1">
        <f t="array" ref="Y19">LEFT(IF($L19,INDEX(zTippingResultsByGroup[],$J19,Y$11),""),1)</f>
        <v>M</v>
      </c>
      <c r="Z19" s="12" t="str" cm="1">
        <f t="array" ref="Z19">LEFT(IF($L19,INDEX(zTippingResultsByGroup[],$J19,Z$11),""),1)</f>
        <v>N</v>
      </c>
      <c r="AA19" s="12" t="str" cm="1">
        <f t="array" ref="AA19">LEFT(IF($L19,INDEX(zTippingResultsByGroup[],$J19,AA$11),""),1)</f>
        <v>F</v>
      </c>
      <c r="AB19" s="8" t="b" cm="1">
        <f t="array" ref="AB19">IF($L19,INDEX(zTippingResultsByGroup[],$J19,AB$11),"")</f>
        <v>1</v>
      </c>
      <c r="AC19" s="10"/>
      <c r="AD19" s="8"/>
      <c r="AE19" s="10"/>
      <c r="AF19" s="11"/>
      <c r="AG19" s="148" t="b">
        <f t="shared" si="2"/>
        <v>1</v>
      </c>
      <c r="AH19" s="149" cm="1">
        <f t="array" ref="AH19">IF($L19,INDEX(zTippingResultsByGroup[],$J19,AH$11),"")</f>
        <v>133</v>
      </c>
      <c r="AI19" s="11"/>
      <c r="AJ19" s="11" t="b">
        <f t="shared" si="3"/>
        <v>1</v>
      </c>
      <c r="AK19" s="11" t="b">
        <f t="shared" si="4"/>
        <v>1</v>
      </c>
      <c r="AL19" s="11"/>
      <c r="AM19" s="11"/>
      <c r="AN19" s="11"/>
      <c r="AO19" s="11"/>
      <c r="AP19" s="11"/>
      <c r="AQ19" s="11"/>
      <c r="AR19" s="11"/>
      <c r="AS19" s="11"/>
      <c r="AT19" s="18"/>
    </row>
    <row r="20" spans="1:46" x14ac:dyDescent="0.35">
      <c r="A20" s="4">
        <v>7</v>
      </c>
      <c r="B20" s="8" cm="1">
        <f t="array" ref="B20">INDEX(zTippingResultsByGroup[],$J20,B$11)</f>
        <v>3189</v>
      </c>
      <c r="C20" s="8" t="b">
        <v>1</v>
      </c>
      <c r="D20" s="8" t="b" cm="1">
        <f t="array" ref="D20">INDEX(zTippingResultsByGroup[],$J20,D$11)&lt;&gt;0</f>
        <v>1</v>
      </c>
      <c r="E20" s="8"/>
      <c r="F20" s="8"/>
      <c r="G20" s="8">
        <f t="shared" si="5"/>
        <v>1</v>
      </c>
      <c r="H20" s="8" t="b">
        <f t="shared" si="7"/>
        <v>0</v>
      </c>
      <c r="I20" s="8">
        <v>7</v>
      </c>
      <c r="J20" s="8">
        <f t="shared" si="8"/>
        <v>87</v>
      </c>
      <c r="K20" s="8" cm="1">
        <f t="array" ref="K20">INDEX(zTippingResultsByGroup[],$J20,K$11)</f>
        <v>23</v>
      </c>
      <c r="L20" s="8" t="b">
        <f t="shared" si="0"/>
        <v>1</v>
      </c>
      <c r="M20" s="8">
        <f>_xlfn.XLOOKUP($B20,Results!$A$12:$A$179,Results!$S$12:$S$179,,0)</f>
        <v>127</v>
      </c>
      <c r="N20" s="8" t="str" cm="1">
        <f t="array" ref="N20">IF($L20,INDEX(zTippingResultsByGroup[],$J20,N$11),"")</f>
        <v>Chris</v>
      </c>
      <c r="O20" s="8" t="str" cm="1">
        <f t="array" ref="O20">IF($L20,INDEX(zTippingResultsByGroup[],$J20,O$11),"")</f>
        <v>Roach</v>
      </c>
      <c r="P20" s="8"/>
      <c r="Q20" s="8"/>
      <c r="R20" s="19">
        <f t="shared" si="1"/>
        <v>7</v>
      </c>
      <c r="S20" s="12">
        <v>127</v>
      </c>
      <c r="T20" s="8" t="str">
        <f t="shared" si="6"/>
        <v>Chris Roach</v>
      </c>
      <c r="U20" s="17" cm="1">
        <f t="array" ref="U20">IF($L20,INDEX(zTippingResultsByGroup[],$J20,U$11),"")</f>
        <v>1</v>
      </c>
      <c r="V20" s="17" cm="1">
        <f t="array" ref="V20">IF($L20,INDEX(zTippingResultsByGroup[],$J20,V$11),"")</f>
        <v>6</v>
      </c>
      <c r="W20" s="17" cm="1">
        <f t="array" ref="W20">IF($L20,INDEX(zTippingResultsByGroup[],$J20,W$11),"")</f>
        <v>137</v>
      </c>
      <c r="X20" s="26" cm="1">
        <f t="array" ref="X20">IF($L20,INDEX(zTippingResultsByGroup[],$J20,X$11),"")</f>
        <v>0.66161616161616166</v>
      </c>
      <c r="Y20" s="12" t="str" cm="1">
        <f t="array" ref="Y20">LEFT(IF($L20,INDEX(zTippingResultsByGroup[],$J20,Y$11),""),1)</f>
        <v>M</v>
      </c>
      <c r="Z20" s="12" t="str" cm="1">
        <f t="array" ref="Z20">LEFT(IF($L20,INDEX(zTippingResultsByGroup[],$J20,Z$11),""),1)</f>
        <v>N</v>
      </c>
      <c r="AA20" s="12" t="str" cm="1">
        <f t="array" ref="AA20">LEFT(IF($L20,INDEX(zTippingResultsByGroup[],$J20,AA$11),""),1)</f>
        <v>A</v>
      </c>
      <c r="AB20" s="8" t="b" cm="1">
        <f t="array" ref="AB20">IF($L20,INDEX(zTippingResultsByGroup[],$J20,AB$11),"")</f>
        <v>1</v>
      </c>
      <c r="AC20" s="10"/>
      <c r="AD20" s="8"/>
      <c r="AE20" s="10"/>
      <c r="AF20" s="11"/>
      <c r="AG20" s="148" t="b">
        <f t="shared" si="2"/>
        <v>1</v>
      </c>
      <c r="AH20" s="149" cm="1">
        <f t="array" ref="AH20">IF($L20,INDEX(zTippingResultsByGroup[],$J20,AH$11),"")</f>
        <v>134</v>
      </c>
      <c r="AI20" s="11"/>
      <c r="AJ20" s="11" t="b">
        <f t="shared" si="3"/>
        <v>1</v>
      </c>
      <c r="AK20" s="11" t="b">
        <f t="shared" si="4"/>
        <v>1</v>
      </c>
      <c r="AL20" s="11"/>
      <c r="AM20" s="11"/>
      <c r="AN20" s="11"/>
      <c r="AO20" s="11"/>
      <c r="AP20" s="11"/>
      <c r="AQ20" s="11"/>
      <c r="AR20" s="11"/>
      <c r="AS20" s="11"/>
      <c r="AT20" s="18"/>
    </row>
    <row r="21" spans="1:46" x14ac:dyDescent="0.35">
      <c r="A21" s="4">
        <v>8</v>
      </c>
      <c r="B21" s="8" cm="1">
        <f t="array" ref="B21">INDEX(zTippingResultsByGroup[],$J21,B$11)</f>
        <v>18</v>
      </c>
      <c r="C21" s="8" t="b">
        <v>1</v>
      </c>
      <c r="D21" s="8" t="b" cm="1">
        <f t="array" ref="D21">INDEX(zTippingResultsByGroup[],$J21,D$11)&lt;&gt;0</f>
        <v>1</v>
      </c>
      <c r="E21" s="8"/>
      <c r="F21" s="8"/>
      <c r="G21" s="8">
        <f t="shared" si="5"/>
        <v>2</v>
      </c>
      <c r="H21" s="8" t="b">
        <f t="shared" si="7"/>
        <v>0</v>
      </c>
      <c r="I21" s="8">
        <v>8</v>
      </c>
      <c r="J21" s="8">
        <f t="shared" si="8"/>
        <v>88</v>
      </c>
      <c r="K21" s="8" cm="1">
        <f t="array" ref="K21">INDEX(zTippingResultsByGroup[],$J21,K$11)</f>
        <v>23</v>
      </c>
      <c r="L21" s="8" t="b">
        <f t="shared" si="0"/>
        <v>1</v>
      </c>
      <c r="M21" s="8">
        <f>_xlfn.XLOOKUP($B21,Results!$A$12:$A$179,Results!$S$12:$S$179,,0)</f>
        <v>127</v>
      </c>
      <c r="N21" s="8" t="str" cm="1">
        <f t="array" ref="N21">IF($L21,INDEX(zTippingResultsByGroup[],$J21,N$11),"")</f>
        <v>Brian</v>
      </c>
      <c r="O21" s="8" t="str" cm="1">
        <f t="array" ref="O21">IF($L21,INDEX(zTippingResultsByGroup[],$J21,O$11),"")</f>
        <v>Whelan</v>
      </c>
      <c r="P21" s="8"/>
      <c r="Q21" s="8"/>
      <c r="R21" s="19">
        <f t="shared" si="1"/>
        <v>7</v>
      </c>
      <c r="S21" s="12">
        <v>127</v>
      </c>
      <c r="T21" s="8" t="str">
        <f t="shared" si="6"/>
        <v>Brian Whelan</v>
      </c>
      <c r="U21" s="17" cm="1">
        <f t="array" ref="U21">IF($L21,INDEX(zTippingResultsByGroup[],$J21,U$11),"")</f>
        <v>6</v>
      </c>
      <c r="V21" s="17" cm="1">
        <f t="array" ref="V21">IF($L21,INDEX(zTippingResultsByGroup[],$J21,V$11),"")</f>
        <v>5</v>
      </c>
      <c r="W21" s="17" cm="1">
        <f t="array" ref="W21">IF($L21,INDEX(zTippingResultsByGroup[],$J21,W$11),"")</f>
        <v>137</v>
      </c>
      <c r="X21" s="26" cm="1">
        <f t="array" ref="X21">IF($L21,INDEX(zTippingResultsByGroup[],$J21,X$11),"")</f>
        <v>0.66666666666666663</v>
      </c>
      <c r="Y21" s="12" t="str" cm="1">
        <f t="array" ref="Y21">LEFT(IF($L21,INDEX(zTippingResultsByGroup[],$J21,Y$11),""),1)</f>
        <v>M</v>
      </c>
      <c r="Z21" s="12" t="str" cm="1">
        <f t="array" ref="Z21">LEFT(IF($L21,INDEX(zTippingResultsByGroup[],$J21,Z$11),""),1)</f>
        <v>N</v>
      </c>
      <c r="AA21" s="12" t="str" cm="1">
        <f t="array" ref="AA21">LEFT(IF($L21,INDEX(zTippingResultsByGroup[],$J21,AA$11),""),1)</f>
        <v>F</v>
      </c>
      <c r="AB21" s="8" t="b" cm="1">
        <f t="array" ref="AB21">IF($L21,INDEX(zTippingResultsByGroup[],$J21,AB$11),"")</f>
        <v>1</v>
      </c>
      <c r="AC21" s="10"/>
      <c r="AD21" s="8"/>
      <c r="AE21" s="10"/>
      <c r="AF21" s="11"/>
      <c r="AG21" s="148" t="b">
        <f t="shared" si="2"/>
        <v>1</v>
      </c>
      <c r="AH21" s="149" cm="1">
        <f t="array" ref="AH21">IF($L21,INDEX(zTippingResultsByGroup[],$J21,AH$11),"")</f>
        <v>140</v>
      </c>
      <c r="AI21" s="11"/>
      <c r="AJ21" s="11" t="b">
        <f t="shared" si="3"/>
        <v>1</v>
      </c>
      <c r="AK21" s="11" t="b">
        <f t="shared" si="4"/>
        <v>1</v>
      </c>
      <c r="AL21" s="11"/>
      <c r="AM21" s="11"/>
      <c r="AN21" s="11"/>
      <c r="AO21" s="11"/>
      <c r="AP21" s="11"/>
      <c r="AQ21" s="11"/>
      <c r="AR21" s="11"/>
      <c r="AS21" s="11"/>
      <c r="AT21" s="18"/>
    </row>
    <row r="22" spans="1:46" x14ac:dyDescent="0.35">
      <c r="A22" s="4">
        <v>9</v>
      </c>
      <c r="B22" s="8" cm="1">
        <f t="array" ref="B22">INDEX(zTippingResultsByGroup[],$J22,B$11)</f>
        <v>52</v>
      </c>
      <c r="C22" s="8" t="b">
        <v>1</v>
      </c>
      <c r="D22" s="8" t="b" cm="1">
        <f t="array" ref="D22">INDEX(zTippingResultsByGroup[],$J22,D$11)&lt;&gt;0</f>
        <v>1</v>
      </c>
      <c r="E22" s="8"/>
      <c r="F22" s="8"/>
      <c r="G22" s="8">
        <f t="shared" si="5"/>
        <v>1</v>
      </c>
      <c r="H22" s="8" t="b">
        <f t="shared" si="7"/>
        <v>1</v>
      </c>
      <c r="I22" s="8">
        <v>9</v>
      </c>
      <c r="J22" s="8">
        <f t="shared" si="8"/>
        <v>89</v>
      </c>
      <c r="K22" s="8" cm="1">
        <f t="array" ref="K22">INDEX(zTippingResultsByGroup[],$J22,K$11)</f>
        <v>23</v>
      </c>
      <c r="L22" s="8" t="b">
        <f t="shared" si="0"/>
        <v>1</v>
      </c>
      <c r="M22" s="8">
        <f>_xlfn.XLOOKUP($B22,Results!$A$12:$A$179,Results!$S$12:$S$179,,0)</f>
        <v>131</v>
      </c>
      <c r="N22" s="8" t="str" cm="1">
        <f t="array" ref="N22">IF($L22,INDEX(zTippingResultsByGroup[],$J22,N$11),"")</f>
        <v>Phillip</v>
      </c>
      <c r="O22" s="8" t="str" cm="1">
        <f t="array" ref="O22">IF($L22,INDEX(zTippingResultsByGroup[],$J22,O$11),"")</f>
        <v>Jenkins</v>
      </c>
      <c r="P22" s="8"/>
      <c r="Q22" s="8"/>
      <c r="R22" s="19">
        <f t="shared" si="1"/>
        <v>9</v>
      </c>
      <c r="S22" s="12">
        <v>131</v>
      </c>
      <c r="T22" s="8" t="str">
        <f t="shared" si="6"/>
        <v>Phillip Jenkins</v>
      </c>
      <c r="U22" s="17" cm="1">
        <f t="array" ref="U22">IF($L22,INDEX(zTippingResultsByGroup[],$J22,U$11),"")</f>
        <v>7</v>
      </c>
      <c r="V22" s="17" cm="1">
        <f t="array" ref="V22">IF($L22,INDEX(zTippingResultsByGroup[],$J22,V$11),"")</f>
        <v>6</v>
      </c>
      <c r="W22" s="17" cm="1">
        <f t="array" ref="W22">IF($L22,INDEX(zTippingResultsByGroup[],$J22,W$11),"")</f>
        <v>136</v>
      </c>
      <c r="X22" s="26" cm="1">
        <f t="array" ref="X22">IF($L22,INDEX(zTippingResultsByGroup[],$J22,X$11),"")</f>
        <v>0.65656565656565657</v>
      </c>
      <c r="Y22" s="12" t="str" cm="1">
        <f t="array" ref="Y22">LEFT(IF($L22,INDEX(zTippingResultsByGroup[],$J22,Y$11),""),1)</f>
        <v>M</v>
      </c>
      <c r="Z22" s="12" t="str" cm="1">
        <f t="array" ref="Z22">LEFT(IF($L22,INDEX(zTippingResultsByGroup[],$J22,Z$11),""),1)</f>
        <v>N</v>
      </c>
      <c r="AA22" s="12" t="str" cm="1">
        <f t="array" ref="AA22">LEFT(IF($L22,INDEX(zTippingResultsByGroup[],$J22,AA$11),""),1)</f>
        <v>F</v>
      </c>
      <c r="AB22" s="8" t="b" cm="1">
        <f t="array" ref="AB22">IF($L22,INDEX(zTippingResultsByGroup[],$J22,AB$11),"")</f>
        <v>1</v>
      </c>
      <c r="AC22" s="10"/>
      <c r="AD22" s="8"/>
      <c r="AE22" s="10"/>
      <c r="AF22" s="11"/>
      <c r="AG22" s="148" t="b">
        <f t="shared" si="2"/>
        <v>1</v>
      </c>
      <c r="AH22" s="149" cm="1">
        <f t="array" ref="AH22">IF($L22,INDEX(zTippingResultsByGroup[],$J22,AH$11),"")</f>
        <v>118</v>
      </c>
      <c r="AI22" s="11"/>
      <c r="AJ22" s="11" t="b">
        <f t="shared" si="3"/>
        <v>1</v>
      </c>
      <c r="AK22" s="11" t="b">
        <f t="shared" si="4"/>
        <v>1</v>
      </c>
      <c r="AL22" s="11"/>
      <c r="AM22" s="11"/>
      <c r="AN22" s="11"/>
      <c r="AO22" s="11"/>
      <c r="AP22" s="11"/>
      <c r="AQ22" s="11"/>
      <c r="AR22" s="11"/>
      <c r="AS22" s="11"/>
      <c r="AT22" s="18"/>
    </row>
    <row r="23" spans="1:46" x14ac:dyDescent="0.35">
      <c r="A23" s="4">
        <v>10</v>
      </c>
      <c r="B23" s="8" cm="1">
        <f t="array" ref="B23">INDEX(zTippingResultsByGroup[],$J23,B$11)</f>
        <v>146</v>
      </c>
      <c r="C23" s="8" t="b">
        <v>1</v>
      </c>
      <c r="D23" s="8" t="b" cm="1">
        <f t="array" ref="D23">INDEX(zTippingResultsByGroup[],$J23,D$11)&lt;&gt;0</f>
        <v>1</v>
      </c>
      <c r="E23" s="8"/>
      <c r="F23" s="8"/>
      <c r="G23" s="8">
        <f t="shared" si="5"/>
        <v>1</v>
      </c>
      <c r="H23" s="8" t="b">
        <f t="shared" si="7"/>
        <v>0</v>
      </c>
      <c r="I23" s="8">
        <v>10</v>
      </c>
      <c r="J23" s="8">
        <f t="shared" si="8"/>
        <v>90</v>
      </c>
      <c r="K23" s="8" cm="1">
        <f t="array" ref="K23">INDEX(zTippingResultsByGroup[],$J23,K$11)</f>
        <v>24</v>
      </c>
      <c r="L23" s="8" t="b">
        <f t="shared" si="0"/>
        <v>0</v>
      </c>
      <c r="M23" s="8">
        <f>_xlfn.XLOOKUP($B23,Results!$A$12:$A$179,Results!$S$12:$S$179,,0)</f>
        <v>131</v>
      </c>
      <c r="N23" s="8" t="str" cm="1">
        <f t="array" ref="N23">IF($L23,INDEX(zTippingResultsByGroup[],$J23,N$11),"")</f>
        <v/>
      </c>
      <c r="O23" s="8" t="str" cm="1">
        <f t="array" ref="O23">IF($L23,INDEX(zTippingResultsByGroup[],$J23,O$11),"")</f>
        <v/>
      </c>
      <c r="P23" s="8"/>
      <c r="Q23" s="8"/>
      <c r="R23" s="19" t="str">
        <f t="shared" si="1"/>
        <v/>
      </c>
      <c r="S23" s="12" t="str">
        <v/>
      </c>
      <c r="T23" s="8" t="str">
        <f t="shared" si="6"/>
        <v/>
      </c>
      <c r="U23" s="17" t="str" cm="1">
        <f t="array" ref="U23">IF($L23,INDEX(zTippingResultsByGroup[],$J23,U$11),"")</f>
        <v/>
      </c>
      <c r="V23" s="17" t="str" cm="1">
        <f t="array" ref="V23">IF($L23,INDEX(zTippingResultsByGroup[],$J23,V$11),"")</f>
        <v/>
      </c>
      <c r="W23" s="17" t="str" cm="1">
        <f t="array" ref="W23">IF($L23,INDEX(zTippingResultsByGroup[],$J23,W$11),"")</f>
        <v/>
      </c>
      <c r="X23" s="26" t="str" cm="1">
        <f t="array" ref="X23">IF($L23,INDEX(zTippingResultsByGroup[],$J23,X$11),"")</f>
        <v/>
      </c>
      <c r="Y23" s="12" t="str" cm="1">
        <f t="array" ref="Y23">LEFT(IF($L23,INDEX(zTippingResultsByGroup[],$J23,Y$11),""),1)</f>
        <v/>
      </c>
      <c r="Z23" s="12" t="str" cm="1">
        <f t="array" ref="Z23">LEFT(IF($L23,INDEX(zTippingResultsByGroup[],$J23,Z$11),""),1)</f>
        <v/>
      </c>
      <c r="AA23" s="12" t="str" cm="1">
        <f t="array" ref="AA23">LEFT(IF($L23,INDEX(zTippingResultsByGroup[],$J23,AA$11),""),1)</f>
        <v/>
      </c>
      <c r="AB23" s="8" t="str" cm="1">
        <f t="array" ref="AB23">IF($L23,INDEX(zTippingResultsByGroup[],$J23,AB$11),"")</f>
        <v/>
      </c>
      <c r="AC23" s="10"/>
      <c r="AD23" s="8"/>
      <c r="AE23" s="10"/>
      <c r="AF23" s="11"/>
      <c r="AG23" s="148" t="b">
        <f t="shared" si="2"/>
        <v>1</v>
      </c>
      <c r="AH23" s="149" t="str" cm="1">
        <f t="array" ref="AH23">IF($L23,INDEX(zTippingResultsByGroup[],$J23,AH$11),"")</f>
        <v/>
      </c>
      <c r="AI23" s="11"/>
      <c r="AJ23" s="11" t="b">
        <f t="shared" si="3"/>
        <v>1</v>
      </c>
      <c r="AK23" s="11" t="b">
        <f t="shared" si="4"/>
        <v>1</v>
      </c>
      <c r="AL23" s="11"/>
      <c r="AM23" s="11"/>
      <c r="AN23" s="11"/>
      <c r="AO23" s="11"/>
      <c r="AP23" s="11"/>
      <c r="AQ23" s="11"/>
      <c r="AR23" s="11"/>
      <c r="AS23" s="11"/>
      <c r="AT23" s="18"/>
    </row>
    <row r="24" spans="1:46" s="9" customFormat="1" x14ac:dyDescent="0.35">
      <c r="A24" s="9">
        <v>11</v>
      </c>
      <c r="B24" s="8" cm="1">
        <f t="array" ref="B24">INDEX(zTippingResultsByGroup[],$J24,B$11)</f>
        <v>188</v>
      </c>
      <c r="C24" s="8" t="b">
        <v>1</v>
      </c>
      <c r="D24" s="8" t="b" cm="1">
        <f t="array" ref="D24">INDEX(zTippingResultsByGroup[],$J24,D$11)&lt;&gt;0</f>
        <v>1</v>
      </c>
      <c r="E24" s="8"/>
      <c r="F24" s="8"/>
      <c r="G24" s="8">
        <f t="shared" si="5"/>
        <v>2</v>
      </c>
      <c r="H24" s="8" t="b">
        <f t="shared" si="7"/>
        <v>0</v>
      </c>
      <c r="I24" s="8">
        <v>11</v>
      </c>
      <c r="J24" s="8">
        <f t="shared" si="8"/>
        <v>91</v>
      </c>
      <c r="K24" s="8" cm="1">
        <f t="array" ref="K24">INDEX(zTippingResultsByGroup[],$J24,K$11)</f>
        <v>24</v>
      </c>
      <c r="L24" s="8" t="b">
        <f t="shared" si="0"/>
        <v>0</v>
      </c>
      <c r="M24" s="8">
        <f>_xlfn.XLOOKUP($B24,Results!$A$12:$A$179,Results!$S$12:$S$179,,0)</f>
        <v>150</v>
      </c>
      <c r="N24" s="8" t="str" cm="1">
        <f t="array" ref="N24">IF($L24,INDEX(zTippingResultsByGroup[],$J24,N$11),"")</f>
        <v/>
      </c>
      <c r="O24" s="8" t="str" cm="1">
        <f t="array" ref="O24">IF($L24,INDEX(zTippingResultsByGroup[],$J24,O$11),"")</f>
        <v/>
      </c>
      <c r="P24" s="8"/>
      <c r="Q24" s="8"/>
      <c r="R24" s="19" t="str">
        <f t="shared" si="1"/>
        <v/>
      </c>
      <c r="S24" s="12" t="str">
        <v/>
      </c>
      <c r="T24" s="8" t="str">
        <f t="shared" si="6"/>
        <v/>
      </c>
      <c r="U24" s="17" t="str" cm="1">
        <f t="array" ref="U24">IF($L24,INDEX(zTippingResultsByGroup[],$J24,U$11),"")</f>
        <v/>
      </c>
      <c r="V24" s="17" t="str" cm="1">
        <f t="array" ref="V24">IF($L24,INDEX(zTippingResultsByGroup[],$J24,V$11),"")</f>
        <v/>
      </c>
      <c r="W24" s="17" t="str" cm="1">
        <f t="array" ref="W24">IF($L24,INDEX(zTippingResultsByGroup[],$J24,W$11),"")</f>
        <v/>
      </c>
      <c r="X24" s="26" t="str" cm="1">
        <f t="array" ref="X24">IF($L24,INDEX(zTippingResultsByGroup[],$J24,X$11),"")</f>
        <v/>
      </c>
      <c r="Y24" s="12" t="str" cm="1">
        <f t="array" ref="Y24">LEFT(IF($L24,INDEX(zTippingResultsByGroup[],$J24,Y$11),""),1)</f>
        <v/>
      </c>
      <c r="Z24" s="12" t="str" cm="1">
        <f t="array" ref="Z24">LEFT(IF($L24,INDEX(zTippingResultsByGroup[],$J24,Z$11),""),1)</f>
        <v/>
      </c>
      <c r="AA24" s="12" t="str" cm="1">
        <f t="array" ref="AA24">LEFT(IF($L24,INDEX(zTippingResultsByGroup[],$J24,AA$11),""),1)</f>
        <v/>
      </c>
      <c r="AB24" s="8" t="str" cm="1">
        <f t="array" ref="AB24">IF($L24,INDEX(zTippingResultsByGroup[],$J24,AB$11),"")</f>
        <v/>
      </c>
      <c r="AC24" s="10"/>
      <c r="AD24" s="8"/>
      <c r="AE24" s="10"/>
      <c r="AF24" s="11"/>
      <c r="AG24" s="148" t="b">
        <f t="shared" si="2"/>
        <v>1</v>
      </c>
      <c r="AH24" s="149" t="str" cm="1">
        <f t="array" ref="AH24">IF($L24,INDEX(zTippingResultsByGroup[],$J24,AH$11),"")</f>
        <v/>
      </c>
      <c r="AI24" s="11"/>
      <c r="AJ24" s="11" t="b">
        <f t="shared" si="3"/>
        <v>1</v>
      </c>
      <c r="AK24" s="11" t="b">
        <f t="shared" si="4"/>
        <v>1</v>
      </c>
      <c r="AL24" s="11"/>
      <c r="AM24" s="11"/>
      <c r="AN24" s="11"/>
      <c r="AO24" s="11"/>
      <c r="AP24" s="11"/>
      <c r="AQ24" s="11"/>
      <c r="AR24" s="11"/>
      <c r="AS24" s="11"/>
      <c r="AT24" s="18"/>
    </row>
    <row r="25" spans="1:46" x14ac:dyDescent="0.35">
      <c r="A25" s="4">
        <v>12</v>
      </c>
      <c r="B25" s="8" cm="1">
        <f t="array" ref="B25">INDEX(zTippingResultsByGroup[],$J25,B$11)</f>
        <v>3202</v>
      </c>
      <c r="C25" s="8" t="b">
        <v>1</v>
      </c>
      <c r="D25" s="8" t="b" cm="1">
        <f t="array" ref="D25">INDEX(zTippingResultsByGroup[],$J25,D$11)&lt;&gt;0</f>
        <v>1</v>
      </c>
      <c r="E25" s="8"/>
      <c r="F25" s="8"/>
      <c r="G25" s="8">
        <f t="shared" si="5"/>
        <v>3</v>
      </c>
      <c r="H25" s="8" t="b">
        <f t="shared" si="7"/>
        <v>0</v>
      </c>
      <c r="I25" s="8">
        <v>12</v>
      </c>
      <c r="J25" s="8">
        <f t="shared" si="8"/>
        <v>92</v>
      </c>
      <c r="K25" s="8" cm="1">
        <f t="array" ref="K25">INDEX(zTippingResultsByGroup[],$J25,K$11)</f>
        <v>24</v>
      </c>
      <c r="L25" s="8" t="b">
        <f t="shared" si="0"/>
        <v>0</v>
      </c>
      <c r="M25" s="8">
        <f>_xlfn.XLOOKUP($B25,Results!$A$12:$A$179,Results!$S$12:$S$179,,0)</f>
        <v>158</v>
      </c>
      <c r="N25" s="8" t="str" cm="1">
        <f t="array" ref="N25">IF($L25,INDEX(zTippingResultsByGroup[],$J25,N$11),"")</f>
        <v/>
      </c>
      <c r="O25" s="8" t="str" cm="1">
        <f t="array" ref="O25">IF($L25,INDEX(zTippingResultsByGroup[],$J25,O$11),"")</f>
        <v/>
      </c>
      <c r="P25" s="8"/>
      <c r="Q25" s="8"/>
      <c r="R25" s="19" t="str">
        <f t="shared" si="1"/>
        <v/>
      </c>
      <c r="S25" s="12" t="str">
        <v/>
      </c>
      <c r="T25" s="8" t="str">
        <f t="shared" si="6"/>
        <v/>
      </c>
      <c r="U25" s="17" t="str" cm="1">
        <f t="array" ref="U25">IF($L25,INDEX(zTippingResultsByGroup[],$J25,U$11),"")</f>
        <v/>
      </c>
      <c r="V25" s="17" t="str" cm="1">
        <f t="array" ref="V25">IF($L25,INDEX(zTippingResultsByGroup[],$J25,V$11),"")</f>
        <v/>
      </c>
      <c r="W25" s="17" t="str" cm="1">
        <f t="array" ref="W25">IF($L25,INDEX(zTippingResultsByGroup[],$J25,W$11),"")</f>
        <v/>
      </c>
      <c r="X25" s="26" t="str" cm="1">
        <f t="array" ref="X25">IF($L25,INDEX(zTippingResultsByGroup[],$J25,X$11),"")</f>
        <v/>
      </c>
      <c r="Y25" s="12" t="str" cm="1">
        <f t="array" ref="Y25">LEFT(IF($L25,INDEX(zTippingResultsByGroup[],$J25,Y$11),""),1)</f>
        <v/>
      </c>
      <c r="Z25" s="12" t="str" cm="1">
        <f t="array" ref="Z25">LEFT(IF($L25,INDEX(zTippingResultsByGroup[],$J25,Z$11),""),1)</f>
        <v/>
      </c>
      <c r="AA25" s="12" t="str" cm="1">
        <f t="array" ref="AA25">LEFT(IF($L25,INDEX(zTippingResultsByGroup[],$J25,AA$11),""),1)</f>
        <v/>
      </c>
      <c r="AB25" s="8" t="str" cm="1">
        <f t="array" ref="AB25">IF($L25,INDEX(zTippingResultsByGroup[],$J25,AB$11),"")</f>
        <v/>
      </c>
      <c r="AC25" s="10"/>
      <c r="AD25" s="8"/>
      <c r="AE25" s="10"/>
      <c r="AF25" s="11"/>
      <c r="AG25" s="148" t="b">
        <f t="shared" si="2"/>
        <v>1</v>
      </c>
      <c r="AH25" s="149" t="str" cm="1">
        <f t="array" ref="AH25">IF($L25,INDEX(zTippingResultsByGroup[],$J25,AH$11),"")</f>
        <v/>
      </c>
      <c r="AI25" s="11"/>
      <c r="AJ25" s="11" t="b">
        <f t="shared" si="3"/>
        <v>1</v>
      </c>
      <c r="AK25" s="11" t="b">
        <f t="shared" si="4"/>
        <v>1</v>
      </c>
      <c r="AL25" s="11"/>
      <c r="AM25" s="11"/>
      <c r="AN25" s="11"/>
      <c r="AO25" s="11"/>
      <c r="AP25" s="11"/>
      <c r="AQ25" s="11"/>
      <c r="AR25" s="11"/>
      <c r="AS25" s="11"/>
      <c r="AT25" s="18"/>
    </row>
    <row r="26" spans="1:46" x14ac:dyDescent="0.35">
      <c r="A26" s="4">
        <v>13</v>
      </c>
      <c r="B26" s="8" cm="1">
        <f t="array" ref="B26">INDEX(zTippingResultsByGroup[],$J26,B$11)</f>
        <v>189</v>
      </c>
      <c r="C26" s="8" t="b">
        <v>1</v>
      </c>
      <c r="D26" s="8" t="b" cm="1">
        <f t="array" ref="D26">INDEX(zTippingResultsByGroup[],$J26,D$11)&lt;&gt;0</f>
        <v>1</v>
      </c>
      <c r="E26" s="8"/>
      <c r="F26" s="8"/>
      <c r="G26" s="8">
        <f t="shared" si="5"/>
        <v>4</v>
      </c>
      <c r="H26" s="8" t="b">
        <f t="shared" si="7"/>
        <v>0</v>
      </c>
      <c r="I26" s="8">
        <v>13</v>
      </c>
      <c r="J26" s="8">
        <f t="shared" si="8"/>
        <v>93</v>
      </c>
      <c r="K26" s="8" cm="1">
        <f t="array" ref="K26">INDEX(zTippingResultsByGroup[],$J26,K$11)</f>
        <v>24</v>
      </c>
      <c r="L26" s="8" t="b">
        <f t="shared" si="0"/>
        <v>0</v>
      </c>
      <c r="M26" s="8">
        <f>_xlfn.XLOOKUP($B26,Results!$A$12:$A$179,Results!$S$12:$S$179,,0)</f>
        <v>164</v>
      </c>
      <c r="N26" s="8" t="str" cm="1">
        <f t="array" ref="N26">IF($L26,INDEX(zTippingResultsByGroup[],$J26,N$11),"")</f>
        <v/>
      </c>
      <c r="O26" s="8" t="str" cm="1">
        <f t="array" ref="O26">IF($L26,INDEX(zTippingResultsByGroup[],$J26,O$11),"")</f>
        <v/>
      </c>
      <c r="P26" s="8"/>
      <c r="Q26" s="8"/>
      <c r="R26" s="19" t="str">
        <f t="shared" si="1"/>
        <v/>
      </c>
      <c r="S26" s="12" t="str">
        <v/>
      </c>
      <c r="T26" s="8" t="str">
        <f t="shared" si="6"/>
        <v/>
      </c>
      <c r="U26" s="17" t="str" cm="1">
        <f t="array" ref="U26">IF($L26,INDEX(zTippingResultsByGroup[],$J26,U$11),"")</f>
        <v/>
      </c>
      <c r="V26" s="17" t="str" cm="1">
        <f t="array" ref="V26">IF($L26,INDEX(zTippingResultsByGroup[],$J26,V$11),"")</f>
        <v/>
      </c>
      <c r="W26" s="17" t="str" cm="1">
        <f t="array" ref="W26">IF($L26,INDEX(zTippingResultsByGroup[],$J26,W$11),"")</f>
        <v/>
      </c>
      <c r="X26" s="26" t="str" cm="1">
        <f t="array" ref="X26">IF($L26,INDEX(zTippingResultsByGroup[],$J26,X$11),"")</f>
        <v/>
      </c>
      <c r="Y26" s="12" t="str" cm="1">
        <f t="array" ref="Y26">LEFT(IF($L26,INDEX(zTippingResultsByGroup[],$J26,Y$11),""),1)</f>
        <v/>
      </c>
      <c r="Z26" s="12" t="str" cm="1">
        <f t="array" ref="Z26">LEFT(IF($L26,INDEX(zTippingResultsByGroup[],$J26,Z$11),""),1)</f>
        <v/>
      </c>
      <c r="AA26" s="12" t="str" cm="1">
        <f t="array" ref="AA26">LEFT(IF($L26,INDEX(zTippingResultsByGroup[],$J26,AA$11),""),1)</f>
        <v/>
      </c>
      <c r="AB26" s="8" t="str" cm="1">
        <f t="array" ref="AB26">IF($L26,INDEX(zTippingResultsByGroup[],$J26,AB$11),"")</f>
        <v/>
      </c>
      <c r="AC26" s="10"/>
      <c r="AD26" s="8"/>
      <c r="AE26" s="10"/>
      <c r="AF26" s="11"/>
      <c r="AG26" s="148" t="b">
        <f t="shared" si="2"/>
        <v>1</v>
      </c>
      <c r="AH26" s="149" t="str" cm="1">
        <f t="array" ref="AH26">IF($L26,INDEX(zTippingResultsByGroup[],$J26,AH$11),"")</f>
        <v/>
      </c>
      <c r="AI26" s="11"/>
      <c r="AJ26" s="11" t="b">
        <f t="shared" si="3"/>
        <v>1</v>
      </c>
      <c r="AK26" s="11" t="b">
        <f t="shared" si="4"/>
        <v>1</v>
      </c>
      <c r="AL26" s="11"/>
      <c r="AM26" s="11"/>
      <c r="AN26" s="11"/>
      <c r="AO26" s="11"/>
      <c r="AP26" s="11"/>
      <c r="AQ26" s="11"/>
      <c r="AR26" s="11"/>
      <c r="AS26" s="11"/>
      <c r="AT26" s="18"/>
    </row>
    <row r="27" spans="1:46" s="9" customFormat="1" x14ac:dyDescent="0.35">
      <c r="A27" s="9">
        <v>14</v>
      </c>
      <c r="B27" s="8" cm="1">
        <f t="array" ref="B27">INDEX(zTippingResultsByGroup[],$J27,B$11)</f>
        <v>242</v>
      </c>
      <c r="C27" s="8" t="b">
        <v>1</v>
      </c>
      <c r="D27" s="8" t="b" cm="1">
        <f t="array" ref="D27">INDEX(zTippingResultsByGroup[],$J27,D$11)&lt;&gt;0</f>
        <v>1</v>
      </c>
      <c r="E27" s="8"/>
      <c r="F27" s="8"/>
      <c r="G27" s="8">
        <f t="shared" si="5"/>
        <v>5</v>
      </c>
      <c r="H27" s="8" t="b">
        <f t="shared" si="7"/>
        <v>0</v>
      </c>
      <c r="I27" s="8">
        <v>14</v>
      </c>
      <c r="J27" s="8">
        <f t="shared" si="8"/>
        <v>94</v>
      </c>
      <c r="K27" s="8" cm="1">
        <f t="array" ref="K27">INDEX(zTippingResultsByGroup[],$J27,K$11)</f>
        <v>19</v>
      </c>
      <c r="L27" s="8" t="b">
        <f t="shared" si="0"/>
        <v>0</v>
      </c>
      <c r="M27" s="8">
        <f>_xlfn.XLOOKUP($B27,Results!$A$12:$A$179,Results!$S$12:$S$179,,0)</f>
        <v>5</v>
      </c>
      <c r="N27" s="8" t="str" cm="1">
        <f t="array" ref="N27">IF($L27,INDEX(zTippingResultsByGroup[],$J27,N$11),"")</f>
        <v/>
      </c>
      <c r="O27" s="8" t="str" cm="1">
        <f t="array" ref="O27">IF($L27,INDEX(zTippingResultsByGroup[],$J27,O$11),"")</f>
        <v/>
      </c>
      <c r="P27" s="8"/>
      <c r="Q27" s="8"/>
      <c r="R27" s="19" t="str">
        <f t="shared" si="1"/>
        <v/>
      </c>
      <c r="S27" s="12" t="str">
        <v/>
      </c>
      <c r="T27" s="8" t="str">
        <f t="shared" si="6"/>
        <v/>
      </c>
      <c r="U27" s="17" t="str" cm="1">
        <f t="array" ref="U27">IF($L27,INDEX(zTippingResultsByGroup[],$J27,U$11),"")</f>
        <v/>
      </c>
      <c r="V27" s="17" t="str" cm="1">
        <f t="array" ref="V27">IF($L27,INDEX(zTippingResultsByGroup[],$J27,V$11),"")</f>
        <v/>
      </c>
      <c r="W27" s="17" t="str" cm="1">
        <f t="array" ref="W27">IF($L27,INDEX(zTippingResultsByGroup[],$J27,W$11),"")</f>
        <v/>
      </c>
      <c r="X27" s="26" t="str" cm="1">
        <f t="array" ref="X27">IF($L27,INDEX(zTippingResultsByGroup[],$J27,X$11),"")</f>
        <v/>
      </c>
      <c r="Y27" s="12" t="str" cm="1">
        <f t="array" ref="Y27">LEFT(IF($L27,INDEX(zTippingResultsByGroup[],$J27,Y$11),""),1)</f>
        <v/>
      </c>
      <c r="Z27" s="12" t="str" cm="1">
        <f t="array" ref="Z27">LEFT(IF($L27,INDEX(zTippingResultsByGroup[],$J27,Z$11),""),1)</f>
        <v/>
      </c>
      <c r="AA27" s="12" t="str" cm="1">
        <f t="array" ref="AA27">LEFT(IF($L27,INDEX(zTippingResultsByGroup[],$J27,AA$11),""),1)</f>
        <v/>
      </c>
      <c r="AB27" s="8" t="str" cm="1">
        <f t="array" ref="AB27">IF($L27,INDEX(zTippingResultsByGroup[],$J27,AB$11),"")</f>
        <v/>
      </c>
      <c r="AC27" s="10"/>
      <c r="AD27" s="8"/>
      <c r="AE27" s="10"/>
      <c r="AF27" s="11"/>
      <c r="AG27" s="148" t="b">
        <f t="shared" si="2"/>
        <v>1</v>
      </c>
      <c r="AH27" s="149" t="str" cm="1">
        <f t="array" ref="AH27">IF($L27,INDEX(zTippingResultsByGroup[],$J27,AH$11),"")</f>
        <v/>
      </c>
      <c r="AI27" s="11"/>
      <c r="AJ27" s="11" t="b">
        <f t="shared" si="3"/>
        <v>1</v>
      </c>
      <c r="AK27" s="11" t="b">
        <f t="shared" si="4"/>
        <v>1</v>
      </c>
      <c r="AL27" s="11"/>
      <c r="AM27" s="11"/>
      <c r="AN27" s="11"/>
      <c r="AO27" s="11"/>
      <c r="AP27" s="11"/>
      <c r="AQ27" s="11"/>
      <c r="AR27" s="11"/>
      <c r="AS27" s="11"/>
      <c r="AT27" s="18"/>
    </row>
    <row r="28" spans="1:46" s="9" customFormat="1" x14ac:dyDescent="0.35">
      <c r="A28" s="9">
        <v>15</v>
      </c>
      <c r="B28" s="8" cm="1">
        <f t="array" ref="B28">INDEX(zTippingResultsByGroup[],$J28,B$11)</f>
        <v>36</v>
      </c>
      <c r="C28" s="8" t="b">
        <v>1</v>
      </c>
      <c r="D28" s="8" t="b" cm="1">
        <f t="array" ref="D28">INDEX(zTippingResultsByGroup[],$J28,D$11)&lt;&gt;0</f>
        <v>1</v>
      </c>
      <c r="E28" s="8"/>
      <c r="F28" s="8"/>
      <c r="G28" s="8">
        <f t="shared" si="5"/>
        <v>1</v>
      </c>
      <c r="H28" s="8" t="b">
        <f t="shared" si="7"/>
        <v>0</v>
      </c>
      <c r="I28" s="8">
        <v>15</v>
      </c>
      <c r="J28" s="8">
        <f t="shared" si="8"/>
        <v>95</v>
      </c>
      <c r="K28" s="8" cm="1">
        <f t="array" ref="K28">INDEX(zTippingResultsByGroup[],$J28,K$11)</f>
        <v>19</v>
      </c>
      <c r="L28" s="8" t="b">
        <f t="shared" si="0"/>
        <v>0</v>
      </c>
      <c r="M28" s="8">
        <f>_xlfn.XLOOKUP($B28,Results!$A$12:$A$179,Results!$S$12:$S$179,,0)</f>
        <v>97</v>
      </c>
      <c r="N28" s="8" t="str" cm="1">
        <f t="array" ref="N28">IF($L28,INDEX(zTippingResultsByGroup[],$J28,N$11),"")</f>
        <v/>
      </c>
      <c r="O28" s="8" t="str" cm="1">
        <f t="array" ref="O28">IF($L28,INDEX(zTippingResultsByGroup[],$J28,O$11),"")</f>
        <v/>
      </c>
      <c r="P28" s="8"/>
      <c r="Q28" s="8"/>
      <c r="R28" s="19" t="str">
        <f t="shared" si="1"/>
        <v/>
      </c>
      <c r="S28" s="12" t="str">
        <v/>
      </c>
      <c r="T28" s="8" t="str">
        <f t="shared" si="6"/>
        <v/>
      </c>
      <c r="U28" s="17" t="str" cm="1">
        <f t="array" ref="U28">IF($L28,INDEX(zTippingResultsByGroup[],$J28,U$11),"")</f>
        <v/>
      </c>
      <c r="V28" s="17" t="str" cm="1">
        <f t="array" ref="V28">IF($L28,INDEX(zTippingResultsByGroup[],$J28,V$11),"")</f>
        <v/>
      </c>
      <c r="W28" s="17" t="str" cm="1">
        <f t="array" ref="W28">IF($L28,INDEX(zTippingResultsByGroup[],$J28,W$11),"")</f>
        <v/>
      </c>
      <c r="X28" s="26" t="str" cm="1">
        <f t="array" ref="X28">IF($L28,INDEX(zTippingResultsByGroup[],$J28,X$11),"")</f>
        <v/>
      </c>
      <c r="Y28" s="12" t="str" cm="1">
        <f t="array" ref="Y28">LEFT(IF($L28,INDEX(zTippingResultsByGroup[],$J28,Y$11),""),1)</f>
        <v/>
      </c>
      <c r="Z28" s="12" t="str" cm="1">
        <f t="array" ref="Z28">LEFT(IF($L28,INDEX(zTippingResultsByGroup[],$J28,Z$11),""),1)</f>
        <v/>
      </c>
      <c r="AA28" s="12" t="str" cm="1">
        <f t="array" ref="AA28">LEFT(IF($L28,INDEX(zTippingResultsByGroup[],$J28,AA$11),""),1)</f>
        <v/>
      </c>
      <c r="AB28" s="8" t="str" cm="1">
        <f t="array" ref="AB28">IF($L28,INDEX(zTippingResultsByGroup[],$J28,AB$11),"")</f>
        <v/>
      </c>
      <c r="AC28" s="10"/>
      <c r="AD28" s="8"/>
      <c r="AE28" s="10"/>
      <c r="AF28" s="11"/>
      <c r="AG28" s="148" t="b">
        <f t="shared" si="2"/>
        <v>1</v>
      </c>
      <c r="AH28" s="149" t="str" cm="1">
        <f t="array" ref="AH28">IF($L28,INDEX(zTippingResultsByGroup[],$J28,AH$11),"")</f>
        <v/>
      </c>
      <c r="AI28" s="11"/>
      <c r="AJ28" s="11" t="b">
        <f t="shared" si="3"/>
        <v>1</v>
      </c>
      <c r="AK28" s="11" t="b">
        <f t="shared" si="4"/>
        <v>1</v>
      </c>
      <c r="AL28" s="11"/>
      <c r="AM28" s="11"/>
      <c r="AN28" s="11"/>
      <c r="AO28" s="11"/>
      <c r="AP28" s="11"/>
      <c r="AQ28" s="11"/>
      <c r="AR28" s="11"/>
      <c r="AS28" s="11"/>
      <c r="AT28" s="18"/>
    </row>
    <row r="29" spans="1:46" x14ac:dyDescent="0.35">
      <c r="A29" s="4">
        <v>16</v>
      </c>
      <c r="B29" s="8" cm="1">
        <f t="array" ref="B29">INDEX(zTippingResultsByGroup[],$J29,B$11)</f>
        <v>246</v>
      </c>
      <c r="C29" s="8" t="b">
        <v>1</v>
      </c>
      <c r="D29" s="8" t="b" cm="1">
        <f t="array" ref="D29">INDEX(zTippingResultsByGroup[],$J29,D$11)&lt;&gt;0</f>
        <v>1</v>
      </c>
      <c r="E29" s="8"/>
      <c r="F29" s="8"/>
      <c r="G29" s="8">
        <f t="shared" si="5"/>
        <v>2</v>
      </c>
      <c r="H29" s="8" t="b">
        <f t="shared" si="7"/>
        <v>0</v>
      </c>
      <c r="I29" s="8">
        <v>16</v>
      </c>
      <c r="J29" s="8">
        <f t="shared" si="8"/>
        <v>96</v>
      </c>
      <c r="K29" s="8" cm="1">
        <f t="array" ref="K29">INDEX(zTippingResultsByGroup[],$J29,K$11)</f>
        <v>19</v>
      </c>
      <c r="L29" s="8" t="b">
        <f t="shared" si="0"/>
        <v>0</v>
      </c>
      <c r="M29" s="8">
        <f>_xlfn.XLOOKUP($B29,Results!$A$12:$A$179,Results!$S$12:$S$179,,0)</f>
        <v>113</v>
      </c>
      <c r="N29" s="8" t="str" cm="1">
        <f t="array" ref="N29">IF($L29,INDEX(zTippingResultsByGroup[],$J29,N$11),"")</f>
        <v/>
      </c>
      <c r="O29" s="8" t="str" cm="1">
        <f t="array" ref="O29">IF($L29,INDEX(zTippingResultsByGroup[],$J29,O$11),"")</f>
        <v/>
      </c>
      <c r="P29" s="8"/>
      <c r="Q29" s="8"/>
      <c r="R29" s="19" t="str">
        <f t="shared" si="1"/>
        <v/>
      </c>
      <c r="S29" s="12" t="str">
        <v/>
      </c>
      <c r="T29" s="8" t="str">
        <f t="shared" si="6"/>
        <v/>
      </c>
      <c r="U29" s="17" t="str" cm="1">
        <f t="array" ref="U29">IF($L29,INDEX(zTippingResultsByGroup[],$J29,U$11),"")</f>
        <v/>
      </c>
      <c r="V29" s="17" t="str" cm="1">
        <f t="array" ref="V29">IF($L29,INDEX(zTippingResultsByGroup[],$J29,V$11),"")</f>
        <v/>
      </c>
      <c r="W29" s="17" t="str" cm="1">
        <f t="array" ref="W29">IF($L29,INDEX(zTippingResultsByGroup[],$J29,W$11),"")</f>
        <v/>
      </c>
      <c r="X29" s="26" t="str" cm="1">
        <f t="array" ref="X29">IF($L29,INDEX(zTippingResultsByGroup[],$J29,X$11),"")</f>
        <v/>
      </c>
      <c r="Y29" s="12" t="str" cm="1">
        <f t="array" ref="Y29">LEFT(IF($L29,INDEX(zTippingResultsByGroup[],$J29,Y$11),""),1)</f>
        <v/>
      </c>
      <c r="Z29" s="12" t="str" cm="1">
        <f t="array" ref="Z29">LEFT(IF($L29,INDEX(zTippingResultsByGroup[],$J29,Z$11),""),1)</f>
        <v/>
      </c>
      <c r="AA29" s="12" t="str" cm="1">
        <f t="array" ref="AA29">LEFT(IF($L29,INDEX(zTippingResultsByGroup[],$J29,AA$11),""),1)</f>
        <v/>
      </c>
      <c r="AB29" s="8" t="str" cm="1">
        <f t="array" ref="AB29">IF($L29,INDEX(zTippingResultsByGroup[],$J29,AB$11),"")</f>
        <v/>
      </c>
      <c r="AC29" s="10"/>
      <c r="AD29" s="8"/>
      <c r="AE29" s="10"/>
      <c r="AF29" s="11"/>
      <c r="AG29" s="148" t="b">
        <f t="shared" si="2"/>
        <v>1</v>
      </c>
      <c r="AH29" s="149" t="str" cm="1">
        <f t="array" ref="AH29">IF($L29,INDEX(zTippingResultsByGroup[],$J29,AH$11),"")</f>
        <v/>
      </c>
      <c r="AI29" s="11"/>
      <c r="AJ29" s="11" t="b">
        <f t="shared" si="3"/>
        <v>1</v>
      </c>
      <c r="AK29" s="11" t="b">
        <f t="shared" si="4"/>
        <v>1</v>
      </c>
      <c r="AL29" s="11"/>
      <c r="AM29" s="11"/>
      <c r="AN29" s="11"/>
      <c r="AO29" s="11"/>
      <c r="AP29" s="11"/>
      <c r="AQ29" s="11"/>
      <c r="AR29" s="11"/>
      <c r="AS29" s="11"/>
      <c r="AT29" s="18"/>
    </row>
    <row r="30" spans="1:46" s="9" customFormat="1" x14ac:dyDescent="0.35">
      <c r="A30" s="9">
        <v>17</v>
      </c>
      <c r="B30" s="8" cm="1">
        <f t="array" ref="B30">INDEX(zTippingResultsByGroup[],$J30,B$11)</f>
        <v>146</v>
      </c>
      <c r="C30" s="8" t="b">
        <v>1</v>
      </c>
      <c r="D30" s="8" t="b" cm="1">
        <f t="array" ref="D30">INDEX(zTippingResultsByGroup[],$J30,D$11)&lt;&gt;0</f>
        <v>1</v>
      </c>
      <c r="E30" s="8"/>
      <c r="F30" s="8"/>
      <c r="G30" s="8">
        <f t="shared" si="5"/>
        <v>3</v>
      </c>
      <c r="H30" s="8" t="b">
        <f t="shared" si="7"/>
        <v>0</v>
      </c>
      <c r="I30" s="8">
        <v>17</v>
      </c>
      <c r="J30" s="8">
        <f t="shared" si="8"/>
        <v>97</v>
      </c>
      <c r="K30" s="8" cm="1">
        <f t="array" ref="K30">INDEX(zTippingResultsByGroup[],$J30,K$11)</f>
        <v>19</v>
      </c>
      <c r="L30" s="8" t="b">
        <f t="shared" si="0"/>
        <v>0</v>
      </c>
      <c r="M30" s="8">
        <f>_xlfn.XLOOKUP($B30,Results!$A$12:$A$179,Results!$S$12:$S$179,,0)</f>
        <v>131</v>
      </c>
      <c r="N30" s="8" t="str" cm="1">
        <f t="array" ref="N30">IF($L30,INDEX(zTippingResultsByGroup[],$J30,N$11),"")</f>
        <v/>
      </c>
      <c r="O30" s="8" t="str" cm="1">
        <f t="array" ref="O30">IF($L30,INDEX(zTippingResultsByGroup[],$J30,O$11),"")</f>
        <v/>
      </c>
      <c r="P30" s="8"/>
      <c r="Q30" s="8"/>
      <c r="R30" s="19" t="str">
        <f t="shared" si="1"/>
        <v/>
      </c>
      <c r="S30" s="12" t="str">
        <v/>
      </c>
      <c r="T30" s="8" t="str">
        <f t="shared" si="6"/>
        <v/>
      </c>
      <c r="U30" s="17" t="str" cm="1">
        <f t="array" ref="U30">IF($L30,INDEX(zTippingResultsByGroup[],$J30,U$11),"")</f>
        <v/>
      </c>
      <c r="V30" s="17" t="str" cm="1">
        <f t="array" ref="V30">IF($L30,INDEX(zTippingResultsByGroup[],$J30,V$11),"")</f>
        <v/>
      </c>
      <c r="W30" s="17" t="str" cm="1">
        <f t="array" ref="W30">IF($L30,INDEX(zTippingResultsByGroup[],$J30,W$11),"")</f>
        <v/>
      </c>
      <c r="X30" s="26" t="str" cm="1">
        <f t="array" ref="X30">IF($L30,INDEX(zTippingResultsByGroup[],$J30,X$11),"")</f>
        <v/>
      </c>
      <c r="Y30" s="12" t="str" cm="1">
        <f t="array" ref="Y30">LEFT(IF($L30,INDEX(zTippingResultsByGroup[],$J30,Y$11),""),1)</f>
        <v/>
      </c>
      <c r="Z30" s="12" t="str" cm="1">
        <f t="array" ref="Z30">LEFT(IF($L30,INDEX(zTippingResultsByGroup[],$J30,Z$11),""),1)</f>
        <v/>
      </c>
      <c r="AA30" s="12" t="str" cm="1">
        <f t="array" ref="AA30">LEFT(IF($L30,INDEX(zTippingResultsByGroup[],$J30,AA$11),""),1)</f>
        <v/>
      </c>
      <c r="AB30" s="8" t="str" cm="1">
        <f t="array" ref="AB30">IF($L30,INDEX(zTippingResultsByGroup[],$J30,AB$11),"")</f>
        <v/>
      </c>
      <c r="AC30" s="10"/>
      <c r="AD30" s="8"/>
      <c r="AE30" s="10"/>
      <c r="AF30" s="11"/>
      <c r="AG30" s="148" t="b">
        <f t="shared" si="2"/>
        <v>1</v>
      </c>
      <c r="AH30" s="149" t="str" cm="1">
        <f t="array" ref="AH30">IF($L30,INDEX(zTippingResultsByGroup[],$J30,AH$11),"")</f>
        <v/>
      </c>
      <c r="AI30" s="11"/>
      <c r="AJ30" s="11" t="b">
        <f t="shared" si="3"/>
        <v>1</v>
      </c>
      <c r="AK30" s="11" t="b">
        <f t="shared" si="4"/>
        <v>1</v>
      </c>
      <c r="AL30" s="11"/>
      <c r="AM30" s="11"/>
      <c r="AN30" s="11"/>
      <c r="AO30" s="11"/>
      <c r="AP30" s="11"/>
      <c r="AQ30" s="11"/>
      <c r="AR30" s="11"/>
      <c r="AS30" s="11"/>
      <c r="AT30" s="18"/>
    </row>
    <row r="31" spans="1:46" x14ac:dyDescent="0.35">
      <c r="A31" s="4">
        <v>18</v>
      </c>
      <c r="B31" s="8" cm="1">
        <f t="array" ref="B31">INDEX(zTippingResultsByGroup[],$J31,B$11)</f>
        <v>115</v>
      </c>
      <c r="C31" s="8" t="b">
        <v>1</v>
      </c>
      <c r="D31" s="8" t="b" cm="1">
        <f t="array" ref="D31">INDEX(zTippingResultsByGroup[],$J31,D$11)&lt;&gt;0</f>
        <v>1</v>
      </c>
      <c r="E31" s="8"/>
      <c r="F31" s="8"/>
      <c r="G31" s="8">
        <f t="shared" si="5"/>
        <v>4</v>
      </c>
      <c r="H31" s="8" t="b">
        <f t="shared" si="7"/>
        <v>0</v>
      </c>
      <c r="I31" s="8">
        <v>18</v>
      </c>
      <c r="J31" s="8">
        <f t="shared" si="8"/>
        <v>98</v>
      </c>
      <c r="K31" s="8" cm="1">
        <f t="array" ref="K31">INDEX(zTippingResultsByGroup[],$J31,K$11)</f>
        <v>19</v>
      </c>
      <c r="L31" s="8" t="b">
        <f t="shared" si="0"/>
        <v>0</v>
      </c>
      <c r="M31" s="8">
        <f>_xlfn.XLOOKUP($B31,Results!$A$12:$A$179,Results!$S$12:$S$179,,0)</f>
        <v>148</v>
      </c>
      <c r="N31" s="8" t="str" cm="1">
        <f t="array" ref="N31">IF($L31,INDEX(zTippingResultsByGroup[],$J31,N$11),"")</f>
        <v/>
      </c>
      <c r="O31" s="8" t="str" cm="1">
        <f t="array" ref="O31">IF($L31,INDEX(zTippingResultsByGroup[],$J31,O$11),"")</f>
        <v/>
      </c>
      <c r="P31" s="8"/>
      <c r="Q31" s="8"/>
      <c r="R31" s="19" t="str">
        <f t="shared" si="1"/>
        <v/>
      </c>
      <c r="S31" s="12" t="str">
        <v/>
      </c>
      <c r="T31" s="8" t="str">
        <f t="shared" si="6"/>
        <v/>
      </c>
      <c r="U31" s="17" t="str" cm="1">
        <f t="array" ref="U31">IF($L31,INDEX(zTippingResultsByGroup[],$J31,U$11),"")</f>
        <v/>
      </c>
      <c r="V31" s="17" t="str" cm="1">
        <f t="array" ref="V31">IF($L31,INDEX(zTippingResultsByGroup[],$J31,V$11),"")</f>
        <v/>
      </c>
      <c r="W31" s="17" t="str" cm="1">
        <f t="array" ref="W31">IF($L31,INDEX(zTippingResultsByGroup[],$J31,W$11),"")</f>
        <v/>
      </c>
      <c r="X31" s="26" t="str" cm="1">
        <f t="array" ref="X31">IF($L31,INDEX(zTippingResultsByGroup[],$J31,X$11),"")</f>
        <v/>
      </c>
      <c r="Y31" s="12" t="str" cm="1">
        <f t="array" ref="Y31">LEFT(IF($L31,INDEX(zTippingResultsByGroup[],$J31,Y$11),""),1)</f>
        <v/>
      </c>
      <c r="Z31" s="12" t="str" cm="1">
        <f t="array" ref="Z31">LEFT(IF($L31,INDEX(zTippingResultsByGroup[],$J31,Z$11),""),1)</f>
        <v/>
      </c>
      <c r="AA31" s="12" t="str" cm="1">
        <f t="array" ref="AA31">LEFT(IF($L31,INDEX(zTippingResultsByGroup[],$J31,AA$11),""),1)</f>
        <v/>
      </c>
      <c r="AB31" s="8" t="str" cm="1">
        <f t="array" ref="AB31">IF($L31,INDEX(zTippingResultsByGroup[],$J31,AB$11),"")</f>
        <v/>
      </c>
      <c r="AC31" s="10"/>
      <c r="AD31" s="8"/>
      <c r="AE31" s="10"/>
      <c r="AF31" s="11"/>
      <c r="AG31" s="148" t="b">
        <f t="shared" si="2"/>
        <v>1</v>
      </c>
      <c r="AH31" s="149" t="str" cm="1">
        <f t="array" ref="AH31">IF($L31,INDEX(zTippingResultsByGroup[],$J31,AH$11),"")</f>
        <v/>
      </c>
      <c r="AI31" s="11"/>
      <c r="AJ31" s="11" t="b">
        <f t="shared" si="3"/>
        <v>1</v>
      </c>
      <c r="AK31" s="11" t="b">
        <f t="shared" si="4"/>
        <v>1</v>
      </c>
      <c r="AL31" s="11"/>
      <c r="AM31" s="11"/>
      <c r="AN31" s="11"/>
      <c r="AO31" s="11"/>
      <c r="AP31" s="11"/>
      <c r="AQ31" s="11"/>
      <c r="AR31" s="11"/>
      <c r="AS31" s="11"/>
      <c r="AT31" s="18"/>
    </row>
    <row r="32" spans="1:46" x14ac:dyDescent="0.35">
      <c r="A32" s="4">
        <v>19</v>
      </c>
      <c r="B32" s="8" cm="1">
        <f t="array" ref="B32">INDEX(zTippingResultsByGroup[],$J32,B$11)</f>
        <v>46</v>
      </c>
      <c r="C32" s="8" t="b">
        <v>1</v>
      </c>
      <c r="D32" s="8" t="b" cm="1">
        <f t="array" ref="D32">INDEX(zTippingResultsByGroup[],$J32,D$11)&lt;&gt;0</f>
        <v>1</v>
      </c>
      <c r="E32" s="8"/>
      <c r="F32" s="8"/>
      <c r="G32" s="8">
        <f t="shared" si="5"/>
        <v>5</v>
      </c>
      <c r="H32" s="8" t="b">
        <f t="shared" si="7"/>
        <v>0</v>
      </c>
      <c r="I32" s="8">
        <v>19</v>
      </c>
      <c r="J32" s="8">
        <f t="shared" si="8"/>
        <v>99</v>
      </c>
      <c r="K32" s="8" cm="1">
        <f t="array" ref="K32">INDEX(zTippingResultsByGroup[],$J32,K$11)</f>
        <v>8</v>
      </c>
      <c r="L32" s="8" t="b">
        <f t="shared" si="0"/>
        <v>0</v>
      </c>
      <c r="M32" s="8">
        <f>_xlfn.XLOOKUP($B32,Results!$A$12:$A$179,Results!$S$12:$S$179,,0)</f>
        <v>17</v>
      </c>
      <c r="N32" s="8" t="str" cm="1">
        <f t="array" ref="N32">IF($L32,INDEX(zTippingResultsByGroup[],$J32,N$11),"")</f>
        <v/>
      </c>
      <c r="O32" s="8" t="str" cm="1">
        <f t="array" ref="O32">IF($L32,INDEX(zTippingResultsByGroup[],$J32,O$11),"")</f>
        <v/>
      </c>
      <c r="P32" s="8"/>
      <c r="Q32" s="8"/>
      <c r="R32" s="19" t="str">
        <f t="shared" si="1"/>
        <v/>
      </c>
      <c r="S32" s="12" t="str">
        <v/>
      </c>
      <c r="T32" s="8" t="str">
        <f t="shared" si="6"/>
        <v/>
      </c>
      <c r="U32" s="17" t="str" cm="1">
        <f t="array" ref="U32">IF($L32,INDEX(zTippingResultsByGroup[],$J32,U$11),"")</f>
        <v/>
      </c>
      <c r="V32" s="17" t="str" cm="1">
        <f t="array" ref="V32">IF($L32,INDEX(zTippingResultsByGroup[],$J32,V$11),"")</f>
        <v/>
      </c>
      <c r="W32" s="17" t="str" cm="1">
        <f t="array" ref="W32">IF($L32,INDEX(zTippingResultsByGroup[],$J32,W$11),"")</f>
        <v/>
      </c>
      <c r="X32" s="26" t="str" cm="1">
        <f t="array" ref="X32">IF($L32,INDEX(zTippingResultsByGroup[],$J32,X$11),"")</f>
        <v/>
      </c>
      <c r="Y32" s="12" t="str" cm="1">
        <f t="array" ref="Y32">LEFT(IF($L32,INDEX(zTippingResultsByGroup[],$J32,Y$11),""),1)</f>
        <v/>
      </c>
      <c r="Z32" s="12" t="str" cm="1">
        <f t="array" ref="Z32">LEFT(IF($L32,INDEX(zTippingResultsByGroup[],$J32,Z$11),""),1)</f>
        <v/>
      </c>
      <c r="AA32" s="12" t="str" cm="1">
        <f t="array" ref="AA32">LEFT(IF($L32,INDEX(zTippingResultsByGroup[],$J32,AA$11),""),1)</f>
        <v/>
      </c>
      <c r="AB32" s="8" t="str" cm="1">
        <f t="array" ref="AB32">IF($L32,INDEX(zTippingResultsByGroup[],$J32,AB$11),"")</f>
        <v/>
      </c>
      <c r="AC32" s="10"/>
      <c r="AD32" s="8"/>
      <c r="AE32" s="10"/>
      <c r="AF32" s="11"/>
      <c r="AG32" s="148" t="b">
        <f t="shared" si="2"/>
        <v>1</v>
      </c>
      <c r="AH32" s="149" t="str" cm="1">
        <f t="array" ref="AH32">IF($L32,INDEX(zTippingResultsByGroup[],$J32,AH$11),"")</f>
        <v/>
      </c>
      <c r="AI32" s="11"/>
      <c r="AJ32" s="11" t="b">
        <f t="shared" si="3"/>
        <v>1</v>
      </c>
      <c r="AK32" s="11" t="b">
        <f t="shared" si="4"/>
        <v>1</v>
      </c>
      <c r="AL32" s="11"/>
      <c r="AM32" s="11"/>
      <c r="AN32" s="11"/>
      <c r="AO32" s="11"/>
      <c r="AP32" s="11"/>
      <c r="AQ32" s="11"/>
      <c r="AR32" s="11"/>
      <c r="AS32" s="11"/>
      <c r="AT32" s="18"/>
    </row>
    <row r="33" spans="1:46" x14ac:dyDescent="0.35">
      <c r="A33" s="4">
        <v>20</v>
      </c>
      <c r="B33" s="8" cm="1">
        <f t="array" ref="B33">INDEX(zTippingResultsByGroup[],$J33,B$11)</f>
        <v>38</v>
      </c>
      <c r="C33" s="8" t="b">
        <v>1</v>
      </c>
      <c r="D33" s="8" t="b" cm="1">
        <f t="array" ref="D33">INDEX(zTippingResultsByGroup[],$J33,D$11)&lt;&gt;0</f>
        <v>1</v>
      </c>
      <c r="E33" s="8"/>
      <c r="F33" s="8"/>
      <c r="G33" s="8">
        <f t="shared" si="5"/>
        <v>1</v>
      </c>
      <c r="H33" s="8" t="b">
        <f t="shared" si="7"/>
        <v>0</v>
      </c>
      <c r="I33" s="8">
        <v>20</v>
      </c>
      <c r="J33" s="8">
        <f t="shared" si="8"/>
        <v>100</v>
      </c>
      <c r="K33" s="8" cm="1">
        <f t="array" ref="K33">INDEX(zTippingResultsByGroup[],$J33,K$11)</f>
        <v>8</v>
      </c>
      <c r="L33" s="8" t="b">
        <f t="shared" si="0"/>
        <v>0</v>
      </c>
      <c r="M33" s="8">
        <f>_xlfn.XLOOKUP($B33,Results!$A$12:$A$179,Results!$S$12:$S$179,,0)</f>
        <v>26</v>
      </c>
      <c r="N33" s="8" t="str" cm="1">
        <f t="array" ref="N33">IF($L33,INDEX(zTippingResultsByGroup[],$J33,N$11),"")</f>
        <v/>
      </c>
      <c r="O33" s="8" t="str" cm="1">
        <f t="array" ref="O33">IF($L33,INDEX(zTippingResultsByGroup[],$J33,O$11),"")</f>
        <v/>
      </c>
      <c r="P33" s="8"/>
      <c r="Q33" s="8"/>
      <c r="R33" s="19" t="str">
        <f t="shared" si="1"/>
        <v/>
      </c>
      <c r="S33" s="12" t="str">
        <v/>
      </c>
      <c r="T33" s="8" t="str">
        <f t="shared" si="6"/>
        <v/>
      </c>
      <c r="U33" s="17" t="str" cm="1">
        <f t="array" ref="U33">IF($L33,INDEX(zTippingResultsByGroup[],$J33,U$11),"")</f>
        <v/>
      </c>
      <c r="V33" s="17" t="str" cm="1">
        <f t="array" ref="V33">IF($L33,INDEX(zTippingResultsByGroup[],$J33,V$11),"")</f>
        <v/>
      </c>
      <c r="W33" s="17" t="str" cm="1">
        <f t="array" ref="W33">IF($L33,INDEX(zTippingResultsByGroup[],$J33,W$11),"")</f>
        <v/>
      </c>
      <c r="X33" s="26" t="str" cm="1">
        <f t="array" ref="X33">IF($L33,INDEX(zTippingResultsByGroup[],$J33,X$11),"")</f>
        <v/>
      </c>
      <c r="Y33" s="12" t="str" cm="1">
        <f t="array" ref="Y33">LEFT(IF($L33,INDEX(zTippingResultsByGroup[],$J33,Y$11),""),1)</f>
        <v/>
      </c>
      <c r="Z33" s="12" t="str" cm="1">
        <f t="array" ref="Z33">LEFT(IF($L33,INDEX(zTippingResultsByGroup[],$J33,Z$11),""),1)</f>
        <v/>
      </c>
      <c r="AA33" s="12" t="str" cm="1">
        <f t="array" ref="AA33">LEFT(IF($L33,INDEX(zTippingResultsByGroup[],$J33,AA$11),""),1)</f>
        <v/>
      </c>
      <c r="AB33" s="8" t="str" cm="1">
        <f t="array" ref="AB33">IF($L33,INDEX(zTippingResultsByGroup[],$J33,AB$11),"")</f>
        <v/>
      </c>
      <c r="AC33" s="10"/>
      <c r="AD33" s="8"/>
      <c r="AE33" s="10"/>
      <c r="AF33" s="11"/>
      <c r="AG33" s="148" t="b">
        <f t="shared" si="2"/>
        <v>1</v>
      </c>
      <c r="AH33" s="149" t="str" cm="1">
        <f t="array" ref="AH33">IF($L33,INDEX(zTippingResultsByGroup[],$J33,AH$11),"")</f>
        <v/>
      </c>
      <c r="AI33" s="11"/>
      <c r="AJ33" s="11" t="b">
        <f t="shared" si="3"/>
        <v>1</v>
      </c>
      <c r="AK33" s="11" t="b">
        <f t="shared" si="4"/>
        <v>1</v>
      </c>
      <c r="AL33" s="11"/>
      <c r="AM33" s="11"/>
      <c r="AN33" s="11"/>
      <c r="AO33" s="11"/>
      <c r="AP33" s="11"/>
      <c r="AQ33" s="11"/>
      <c r="AR33" s="11"/>
      <c r="AS33" s="11"/>
      <c r="AT33" s="18"/>
    </row>
    <row r="34" spans="1:46" x14ac:dyDescent="0.35">
      <c r="A34" s="4">
        <v>21</v>
      </c>
      <c r="B34" s="8" cm="1">
        <f t="array" ref="B34">INDEX(zTippingResultsByGroup[],$J34,B$11)</f>
        <v>45</v>
      </c>
      <c r="C34" s="8" t="b">
        <v>1</v>
      </c>
      <c r="D34" s="8" t="b" cm="1">
        <f t="array" ref="D34">INDEX(zTippingResultsByGroup[],$J34,D$11)&lt;&gt;0</f>
        <v>1</v>
      </c>
      <c r="E34" s="8"/>
      <c r="F34" s="8"/>
      <c r="G34" s="8">
        <f t="shared" si="5"/>
        <v>2</v>
      </c>
      <c r="H34" s="8" t="b">
        <f t="shared" si="7"/>
        <v>0</v>
      </c>
      <c r="I34" s="8">
        <v>21</v>
      </c>
      <c r="J34" s="8">
        <f t="shared" si="8"/>
        <v>101</v>
      </c>
      <c r="K34" s="8" cm="1">
        <f t="array" ref="K34">INDEX(zTippingResultsByGroup[],$J34,K$11)</f>
        <v>8</v>
      </c>
      <c r="L34" s="8" t="b">
        <f t="shared" si="0"/>
        <v>0</v>
      </c>
      <c r="M34" s="8">
        <f>_xlfn.XLOOKUP($B34,Results!$A$12:$A$179,Results!$S$12:$S$179,,0)</f>
        <v>39</v>
      </c>
      <c r="N34" s="8" t="str" cm="1">
        <f t="array" ref="N34">IF($L34,INDEX(zTippingResultsByGroup[],$J34,N$11),"")</f>
        <v/>
      </c>
      <c r="O34" s="8" t="str" cm="1">
        <f t="array" ref="O34">IF($L34,INDEX(zTippingResultsByGroup[],$J34,O$11),"")</f>
        <v/>
      </c>
      <c r="P34" s="8"/>
      <c r="Q34" s="8"/>
      <c r="R34" s="19" t="str">
        <f t="shared" si="1"/>
        <v/>
      </c>
      <c r="S34" s="12" t="str">
        <v/>
      </c>
      <c r="T34" s="8" t="str">
        <f t="shared" si="6"/>
        <v/>
      </c>
      <c r="U34" s="17" t="str" cm="1">
        <f t="array" ref="U34">IF($L34,INDEX(zTippingResultsByGroup[],$J34,U$11),"")</f>
        <v/>
      </c>
      <c r="V34" s="17" t="str" cm="1">
        <f t="array" ref="V34">IF($L34,INDEX(zTippingResultsByGroup[],$J34,V$11),"")</f>
        <v/>
      </c>
      <c r="W34" s="17" t="str" cm="1">
        <f t="array" ref="W34">IF($L34,INDEX(zTippingResultsByGroup[],$J34,W$11),"")</f>
        <v/>
      </c>
      <c r="X34" s="26" t="str" cm="1">
        <f t="array" ref="X34">IF($L34,INDEX(zTippingResultsByGroup[],$J34,X$11),"")</f>
        <v/>
      </c>
      <c r="Y34" s="12" t="str" cm="1">
        <f t="array" ref="Y34">LEFT(IF($L34,INDEX(zTippingResultsByGroup[],$J34,Y$11),""),1)</f>
        <v/>
      </c>
      <c r="Z34" s="12" t="str" cm="1">
        <f t="array" ref="Z34">LEFT(IF($L34,INDEX(zTippingResultsByGroup[],$J34,Z$11),""),1)</f>
        <v/>
      </c>
      <c r="AA34" s="12" t="str" cm="1">
        <f t="array" ref="AA34">LEFT(IF($L34,INDEX(zTippingResultsByGroup[],$J34,AA$11),""),1)</f>
        <v/>
      </c>
      <c r="AB34" s="8" t="str" cm="1">
        <f t="array" ref="AB34">IF($L34,INDEX(zTippingResultsByGroup[],$J34,AB$11),"")</f>
        <v/>
      </c>
      <c r="AC34" s="10"/>
      <c r="AD34" s="8"/>
      <c r="AE34" s="10"/>
      <c r="AF34" s="11"/>
      <c r="AG34" s="148" t="b">
        <f t="shared" si="2"/>
        <v>1</v>
      </c>
      <c r="AH34" s="149" t="str" cm="1">
        <f t="array" ref="AH34">IF($L34,INDEX(zTippingResultsByGroup[],$J34,AH$11),"")</f>
        <v/>
      </c>
      <c r="AI34" s="11"/>
      <c r="AJ34" s="11" t="b">
        <f t="shared" si="3"/>
        <v>1</v>
      </c>
      <c r="AK34" s="11" t="b">
        <f t="shared" si="4"/>
        <v>1</v>
      </c>
      <c r="AL34" s="11"/>
      <c r="AM34" s="11"/>
      <c r="AN34" s="11"/>
      <c r="AO34" s="11"/>
      <c r="AP34" s="11"/>
      <c r="AQ34" s="11"/>
      <c r="AR34" s="11"/>
      <c r="AS34" s="11"/>
      <c r="AT34" s="18"/>
    </row>
    <row r="35" spans="1:46" s="9" customFormat="1" x14ac:dyDescent="0.35">
      <c r="A35" s="9">
        <v>22</v>
      </c>
      <c r="B35" s="8" cm="1">
        <f t="array" ref="B35">INDEX(zTippingResultsByGroup[],$J35,B$11)</f>
        <v>84</v>
      </c>
      <c r="C35" s="8" t="b">
        <v>1</v>
      </c>
      <c r="D35" s="8" t="b" cm="1">
        <f t="array" ref="D35">INDEX(zTippingResultsByGroup[],$J35,D$11)&lt;&gt;0</f>
        <v>1</v>
      </c>
      <c r="E35" s="8"/>
      <c r="F35" s="8"/>
      <c r="G35" s="8">
        <f t="shared" si="5"/>
        <v>3</v>
      </c>
      <c r="H35" s="8" t="b">
        <f t="shared" si="7"/>
        <v>0</v>
      </c>
      <c r="I35" s="8">
        <v>22</v>
      </c>
      <c r="J35" s="8">
        <f t="shared" si="8"/>
        <v>102</v>
      </c>
      <c r="K35" s="8" cm="1">
        <f t="array" ref="K35">INDEX(zTippingResultsByGroup[],$J35,K$11)</f>
        <v>8</v>
      </c>
      <c r="L35" s="8" t="b">
        <f t="shared" si="0"/>
        <v>0</v>
      </c>
      <c r="M35" s="8">
        <f>_xlfn.XLOOKUP($B35,Results!$A$12:$A$179,Results!$S$12:$S$179,,0)</f>
        <v>45</v>
      </c>
      <c r="N35" s="8" t="str" cm="1">
        <f t="array" ref="N35">IF($L35,INDEX(zTippingResultsByGroup[],$J35,N$11),"")</f>
        <v/>
      </c>
      <c r="O35" s="8" t="str" cm="1">
        <f t="array" ref="O35">IF($L35,INDEX(zTippingResultsByGroup[],$J35,O$11),"")</f>
        <v/>
      </c>
      <c r="P35" s="8"/>
      <c r="Q35" s="8"/>
      <c r="R35" s="19" t="str">
        <f t="shared" si="1"/>
        <v/>
      </c>
      <c r="S35" s="12" t="str">
        <v/>
      </c>
      <c r="T35" s="8" t="str">
        <f t="shared" si="6"/>
        <v/>
      </c>
      <c r="U35" s="17" t="str" cm="1">
        <f t="array" ref="U35">IF($L35,INDEX(zTippingResultsByGroup[],$J35,U$11),"")</f>
        <v/>
      </c>
      <c r="V35" s="17" t="str" cm="1">
        <f t="array" ref="V35">IF($L35,INDEX(zTippingResultsByGroup[],$J35,V$11),"")</f>
        <v/>
      </c>
      <c r="W35" s="17" t="str" cm="1">
        <f t="array" ref="W35">IF($L35,INDEX(zTippingResultsByGroup[],$J35,W$11),"")</f>
        <v/>
      </c>
      <c r="X35" s="26" t="str" cm="1">
        <f t="array" ref="X35">IF($L35,INDEX(zTippingResultsByGroup[],$J35,X$11),"")</f>
        <v/>
      </c>
      <c r="Y35" s="12" t="str" cm="1">
        <f t="array" ref="Y35">LEFT(IF($L35,INDEX(zTippingResultsByGroup[],$J35,Y$11),""),1)</f>
        <v/>
      </c>
      <c r="Z35" s="12" t="str" cm="1">
        <f t="array" ref="Z35">LEFT(IF($L35,INDEX(zTippingResultsByGroup[],$J35,Z$11),""),1)</f>
        <v/>
      </c>
      <c r="AA35" s="12" t="str" cm="1">
        <f t="array" ref="AA35">LEFT(IF($L35,INDEX(zTippingResultsByGroup[],$J35,AA$11),""),1)</f>
        <v/>
      </c>
      <c r="AB35" s="8" t="str" cm="1">
        <f t="array" ref="AB35">IF($L35,INDEX(zTippingResultsByGroup[],$J35,AB$11),"")</f>
        <v/>
      </c>
      <c r="AC35" s="10"/>
      <c r="AD35" s="8"/>
      <c r="AE35" s="10"/>
      <c r="AF35" s="11"/>
      <c r="AG35" s="148" t="b">
        <f t="shared" si="2"/>
        <v>1</v>
      </c>
      <c r="AH35" s="149" t="str" cm="1">
        <f t="array" ref="AH35">IF($L35,INDEX(zTippingResultsByGroup[],$J35,AH$11),"")</f>
        <v/>
      </c>
      <c r="AI35" s="11"/>
      <c r="AJ35" s="11" t="b">
        <f t="shared" si="3"/>
        <v>1</v>
      </c>
      <c r="AK35" s="11" t="b">
        <f t="shared" si="4"/>
        <v>1</v>
      </c>
      <c r="AL35" s="11"/>
      <c r="AM35" s="11"/>
      <c r="AN35" s="11"/>
      <c r="AO35" s="11"/>
      <c r="AP35" s="11"/>
      <c r="AQ35" s="11"/>
      <c r="AR35" s="11"/>
      <c r="AS35" s="11"/>
      <c r="AT35" s="18"/>
    </row>
    <row r="36" spans="1:46" x14ac:dyDescent="0.35">
      <c r="A36" s="4">
        <v>23</v>
      </c>
      <c r="B36" s="8" cm="1">
        <f t="array" ref="B36">INDEX(zTippingResultsByGroup[],$J36,B$11)</f>
        <v>112</v>
      </c>
      <c r="C36" s="8" t="b">
        <v>1</v>
      </c>
      <c r="D36" s="8" t="b" cm="1">
        <f t="array" ref="D36">INDEX(zTippingResultsByGroup[],$J36,D$11)&lt;&gt;0</f>
        <v>1</v>
      </c>
      <c r="E36" s="8"/>
      <c r="F36" s="8"/>
      <c r="G36" s="8">
        <f t="shared" si="5"/>
        <v>4</v>
      </c>
      <c r="H36" s="8" t="b">
        <f t="shared" si="7"/>
        <v>0</v>
      </c>
      <c r="I36" s="8">
        <v>23</v>
      </c>
      <c r="J36" s="8">
        <f t="shared" si="8"/>
        <v>103</v>
      </c>
      <c r="K36" s="8" cm="1">
        <f t="array" ref="K36">INDEX(zTippingResultsByGroup[],$J36,K$11)</f>
        <v>8</v>
      </c>
      <c r="L36" s="8" t="b">
        <f t="shared" si="0"/>
        <v>0</v>
      </c>
      <c r="M36" s="8">
        <f>_xlfn.XLOOKUP($B36,Results!$A$12:$A$179,Results!$S$12:$S$179,,0)</f>
        <v>45</v>
      </c>
      <c r="N36" s="8" t="str" cm="1">
        <f t="array" ref="N36">IF($L36,INDEX(zTippingResultsByGroup[],$J36,N$11),"")</f>
        <v/>
      </c>
      <c r="O36" s="8" t="str" cm="1">
        <f t="array" ref="O36">IF($L36,INDEX(zTippingResultsByGroup[],$J36,O$11),"")</f>
        <v/>
      </c>
      <c r="P36" s="8"/>
      <c r="Q36" s="8"/>
      <c r="R36" s="19" t="str">
        <f t="shared" si="1"/>
        <v/>
      </c>
      <c r="S36" s="12" t="str">
        <v/>
      </c>
      <c r="T36" s="8" t="str">
        <f t="shared" si="6"/>
        <v/>
      </c>
      <c r="U36" s="17" t="str" cm="1">
        <f t="array" ref="U36">IF($L36,INDEX(zTippingResultsByGroup[],$J36,U$11),"")</f>
        <v/>
      </c>
      <c r="V36" s="17" t="str" cm="1">
        <f t="array" ref="V36">IF($L36,INDEX(zTippingResultsByGroup[],$J36,V$11),"")</f>
        <v/>
      </c>
      <c r="W36" s="17" t="str" cm="1">
        <f t="array" ref="W36">IF($L36,INDEX(zTippingResultsByGroup[],$J36,W$11),"")</f>
        <v/>
      </c>
      <c r="X36" s="26" t="str" cm="1">
        <f t="array" ref="X36">IF($L36,INDEX(zTippingResultsByGroup[],$J36,X$11),"")</f>
        <v/>
      </c>
      <c r="Y36" s="12" t="str" cm="1">
        <f t="array" ref="Y36">LEFT(IF($L36,INDEX(zTippingResultsByGroup[],$J36,Y$11),""),1)</f>
        <v/>
      </c>
      <c r="Z36" s="12" t="str" cm="1">
        <f t="array" ref="Z36">LEFT(IF($L36,INDEX(zTippingResultsByGroup[],$J36,Z$11),""),1)</f>
        <v/>
      </c>
      <c r="AA36" s="12" t="str" cm="1">
        <f t="array" ref="AA36">LEFT(IF($L36,INDEX(zTippingResultsByGroup[],$J36,AA$11),""),1)</f>
        <v/>
      </c>
      <c r="AB36" s="8" t="str" cm="1">
        <f t="array" ref="AB36">IF($L36,INDEX(zTippingResultsByGroup[],$J36,AB$11),"")</f>
        <v/>
      </c>
      <c r="AC36" s="10"/>
      <c r="AD36" s="8"/>
      <c r="AE36" s="10"/>
      <c r="AF36" s="11"/>
      <c r="AG36" s="148" t="b">
        <f t="shared" si="2"/>
        <v>1</v>
      </c>
      <c r="AH36" s="149" t="str" cm="1">
        <f t="array" ref="AH36">IF($L36,INDEX(zTippingResultsByGroup[],$J36,AH$11),"")</f>
        <v/>
      </c>
      <c r="AI36" s="11"/>
      <c r="AJ36" s="11" t="b">
        <f t="shared" si="3"/>
        <v>1</v>
      </c>
      <c r="AK36" s="11" t="b">
        <f t="shared" si="4"/>
        <v>1</v>
      </c>
      <c r="AL36" s="11"/>
      <c r="AM36" s="11"/>
      <c r="AN36" s="11"/>
      <c r="AO36" s="11"/>
      <c r="AP36" s="11"/>
      <c r="AQ36" s="11"/>
      <c r="AR36" s="11"/>
      <c r="AS36" s="11"/>
      <c r="AT36" s="18"/>
    </row>
    <row r="37" spans="1:46" x14ac:dyDescent="0.35">
      <c r="A37" s="4">
        <v>24</v>
      </c>
      <c r="B37" s="8" cm="1">
        <f t="array" ref="B37">INDEX(zTippingResultsByGroup[],$J37,B$11)</f>
        <v>85</v>
      </c>
      <c r="C37" s="8" t="b">
        <v>1</v>
      </c>
      <c r="D37" s="8" t="b" cm="1">
        <f t="array" ref="D37">INDEX(zTippingResultsByGroup[],$J37,D$11)&lt;&gt;0</f>
        <v>1</v>
      </c>
      <c r="E37" s="8"/>
      <c r="F37" s="8"/>
      <c r="G37" s="8">
        <f t="shared" si="5"/>
        <v>5</v>
      </c>
      <c r="H37" s="8" t="b">
        <f t="shared" si="7"/>
        <v>0</v>
      </c>
      <c r="I37" s="8">
        <v>24</v>
      </c>
      <c r="J37" s="8">
        <f t="shared" si="8"/>
        <v>104</v>
      </c>
      <c r="K37" s="8" cm="1">
        <f t="array" ref="K37">INDEX(zTippingResultsByGroup[],$J37,K$11)</f>
        <v>8</v>
      </c>
      <c r="L37" s="8" t="b">
        <f t="shared" si="0"/>
        <v>0</v>
      </c>
      <c r="M37" s="8">
        <f>_xlfn.XLOOKUP($B37,Results!$A$12:$A$179,Results!$S$12:$S$179,,0)</f>
        <v>57</v>
      </c>
      <c r="N37" s="8" t="str" cm="1">
        <f t="array" ref="N37">IF($L37,INDEX(zTippingResultsByGroup[],$J37,N$11),"")</f>
        <v/>
      </c>
      <c r="O37" s="8" t="str" cm="1">
        <f t="array" ref="O37">IF($L37,INDEX(zTippingResultsByGroup[],$J37,O$11),"")</f>
        <v/>
      </c>
      <c r="P37" s="8"/>
      <c r="Q37" s="8"/>
      <c r="R37" s="19" t="str">
        <f t="shared" si="1"/>
        <v/>
      </c>
      <c r="S37" s="12" t="str">
        <v/>
      </c>
      <c r="T37" s="8" t="str">
        <f t="shared" si="6"/>
        <v/>
      </c>
      <c r="U37" s="17" t="str" cm="1">
        <f t="array" ref="U37">IF($L37,INDEX(zTippingResultsByGroup[],$J37,U$11),"")</f>
        <v/>
      </c>
      <c r="V37" s="17" t="str" cm="1">
        <f t="array" ref="V37">IF($L37,INDEX(zTippingResultsByGroup[],$J37,V$11),"")</f>
        <v/>
      </c>
      <c r="W37" s="17" t="str" cm="1">
        <f t="array" ref="W37">IF($L37,INDEX(zTippingResultsByGroup[],$J37,W$11),"")</f>
        <v/>
      </c>
      <c r="X37" s="26" t="str" cm="1">
        <f t="array" ref="X37">IF($L37,INDEX(zTippingResultsByGroup[],$J37,X$11),"")</f>
        <v/>
      </c>
      <c r="Y37" s="12" t="str" cm="1">
        <f t="array" ref="Y37">LEFT(IF($L37,INDEX(zTippingResultsByGroup[],$J37,Y$11),""),1)</f>
        <v/>
      </c>
      <c r="Z37" s="12" t="str" cm="1">
        <f t="array" ref="Z37">LEFT(IF($L37,INDEX(zTippingResultsByGroup[],$J37,Z$11),""),1)</f>
        <v/>
      </c>
      <c r="AA37" s="12" t="str" cm="1">
        <f t="array" ref="AA37">LEFT(IF($L37,INDEX(zTippingResultsByGroup[],$J37,AA$11),""),1)</f>
        <v/>
      </c>
      <c r="AB37" s="8" t="str" cm="1">
        <f t="array" ref="AB37">IF($L37,INDEX(zTippingResultsByGroup[],$J37,AB$11),"")</f>
        <v/>
      </c>
      <c r="AC37" s="10"/>
      <c r="AD37" s="8"/>
      <c r="AE37" s="10"/>
      <c r="AF37" s="11"/>
      <c r="AG37" s="148" t="b">
        <f t="shared" si="2"/>
        <v>1</v>
      </c>
      <c r="AH37" s="149" t="str" cm="1">
        <f t="array" ref="AH37">IF($L37,INDEX(zTippingResultsByGroup[],$J37,AH$11),"")</f>
        <v/>
      </c>
      <c r="AI37" s="11"/>
      <c r="AJ37" s="11" t="b">
        <f t="shared" si="3"/>
        <v>1</v>
      </c>
      <c r="AK37" s="11" t="b">
        <f t="shared" si="4"/>
        <v>1</v>
      </c>
      <c r="AL37" s="11"/>
      <c r="AM37" s="11"/>
      <c r="AN37" s="11"/>
      <c r="AO37" s="11"/>
      <c r="AP37" s="11"/>
      <c r="AQ37" s="11"/>
      <c r="AR37" s="11"/>
      <c r="AS37" s="11"/>
      <c r="AT37" s="18"/>
    </row>
    <row r="38" spans="1:46" s="9" customFormat="1" x14ac:dyDescent="0.35">
      <c r="A38" s="9">
        <v>25</v>
      </c>
      <c r="B38" s="8" cm="1">
        <f t="array" ref="B38">INDEX(zTippingResultsByGroup[],$J38,B$11)</f>
        <v>278</v>
      </c>
      <c r="C38" s="8" t="b">
        <v>1</v>
      </c>
      <c r="D38" s="8" t="b" cm="1">
        <f t="array" ref="D38">INDEX(zTippingResultsByGroup[],$J38,D$11)&lt;&gt;0</f>
        <v>1</v>
      </c>
      <c r="E38" s="8"/>
      <c r="F38" s="8"/>
      <c r="G38" s="8">
        <f t="shared" si="5"/>
        <v>1</v>
      </c>
      <c r="H38" s="8" t="b">
        <f t="shared" si="7"/>
        <v>0</v>
      </c>
      <c r="I38" s="8">
        <v>25</v>
      </c>
      <c r="J38" s="8">
        <f t="shared" si="8"/>
        <v>105</v>
      </c>
      <c r="K38" s="8" cm="1">
        <f t="array" ref="K38">INDEX(zTippingResultsByGroup[],$J38,K$11)</f>
        <v>8</v>
      </c>
      <c r="L38" s="8" t="b">
        <f t="shared" si="0"/>
        <v>0</v>
      </c>
      <c r="M38" s="8">
        <f>_xlfn.XLOOKUP($B38,Results!$A$12:$A$179,Results!$S$12:$S$179,,0)</f>
        <v>64</v>
      </c>
      <c r="N38" s="8" t="str" cm="1">
        <f t="array" ref="N38">IF($L38,INDEX(zTippingResultsByGroup[],$J38,N$11),"")</f>
        <v/>
      </c>
      <c r="O38" s="8" t="str" cm="1">
        <f t="array" ref="O38">IF($L38,INDEX(zTippingResultsByGroup[],$J38,O$11),"")</f>
        <v/>
      </c>
      <c r="P38" s="8"/>
      <c r="Q38" s="8"/>
      <c r="R38" s="19" t="str">
        <f t="shared" si="1"/>
        <v/>
      </c>
      <c r="S38" s="12" t="str">
        <v/>
      </c>
      <c r="T38" s="8" t="str">
        <f t="shared" si="6"/>
        <v/>
      </c>
      <c r="U38" s="17" t="str" cm="1">
        <f t="array" ref="U38">IF($L38,INDEX(zTippingResultsByGroup[],$J38,U$11),"")</f>
        <v/>
      </c>
      <c r="V38" s="17" t="str" cm="1">
        <f t="array" ref="V38">IF($L38,INDEX(zTippingResultsByGroup[],$J38,V$11),"")</f>
        <v/>
      </c>
      <c r="W38" s="17" t="str" cm="1">
        <f t="array" ref="W38">IF($L38,INDEX(zTippingResultsByGroup[],$J38,W$11),"")</f>
        <v/>
      </c>
      <c r="X38" s="26" t="str" cm="1">
        <f t="array" ref="X38">IF($L38,INDEX(zTippingResultsByGroup[],$J38,X$11),"")</f>
        <v/>
      </c>
      <c r="Y38" s="12" t="str" cm="1">
        <f t="array" ref="Y38">LEFT(IF($L38,INDEX(zTippingResultsByGroup[],$J38,Y$11),""),1)</f>
        <v/>
      </c>
      <c r="Z38" s="12" t="str" cm="1">
        <f t="array" ref="Z38">LEFT(IF($L38,INDEX(zTippingResultsByGroup[],$J38,Z$11),""),1)</f>
        <v/>
      </c>
      <c r="AA38" s="12" t="str" cm="1">
        <f t="array" ref="AA38">LEFT(IF($L38,INDEX(zTippingResultsByGroup[],$J38,AA$11),""),1)</f>
        <v/>
      </c>
      <c r="AB38" s="8" t="str" cm="1">
        <f t="array" ref="AB38">IF($L38,INDEX(zTippingResultsByGroup[],$J38,AB$11),"")</f>
        <v/>
      </c>
      <c r="AC38" s="10"/>
      <c r="AD38" s="8"/>
      <c r="AE38" s="10"/>
      <c r="AF38" s="11"/>
      <c r="AG38" s="148" t="b">
        <f t="shared" si="2"/>
        <v>1</v>
      </c>
      <c r="AH38" s="149" t="str" cm="1">
        <f t="array" ref="AH38">IF($L38,INDEX(zTippingResultsByGroup[],$J38,AH$11),"")</f>
        <v/>
      </c>
      <c r="AI38" s="11"/>
      <c r="AJ38" s="11" t="b">
        <f t="shared" si="3"/>
        <v>1</v>
      </c>
      <c r="AK38" s="11" t="b">
        <f t="shared" si="4"/>
        <v>1</v>
      </c>
      <c r="AL38" s="11"/>
      <c r="AM38" s="11"/>
      <c r="AN38" s="11"/>
      <c r="AO38" s="11"/>
      <c r="AP38" s="11"/>
      <c r="AQ38" s="11"/>
      <c r="AR38" s="11"/>
      <c r="AS38" s="11"/>
      <c r="AT38" s="18"/>
    </row>
    <row r="39" spans="1:46" x14ac:dyDescent="0.35">
      <c r="A39" s="4">
        <v>26</v>
      </c>
      <c r="B39" s="8" cm="1">
        <f t="array" ref="B39">INDEX(zTippingResultsByGroup[],$J39,B$11)</f>
        <v>7</v>
      </c>
      <c r="C39" s="8" t="b">
        <v>1</v>
      </c>
      <c r="D39" s="8" t="b" cm="1">
        <f t="array" ref="D39">INDEX(zTippingResultsByGroup[],$J39,D$11)&lt;&gt;0</f>
        <v>1</v>
      </c>
      <c r="E39" s="8"/>
      <c r="F39" s="8"/>
      <c r="G39" s="8">
        <f t="shared" si="5"/>
        <v>2</v>
      </c>
      <c r="H39" s="8" t="b">
        <f t="shared" si="7"/>
        <v>0</v>
      </c>
      <c r="I39" s="8">
        <v>26</v>
      </c>
      <c r="J39" s="8">
        <f t="shared" si="8"/>
        <v>106</v>
      </c>
      <c r="K39" s="8" cm="1">
        <f t="array" ref="K39">INDEX(zTippingResultsByGroup[],$J39,K$11)</f>
        <v>8</v>
      </c>
      <c r="L39" s="8" t="b">
        <f t="shared" si="0"/>
        <v>0</v>
      </c>
      <c r="M39" s="8">
        <f>_xlfn.XLOOKUP($B39,Results!$A$12:$A$179,Results!$S$12:$S$179,,0)</f>
        <v>76</v>
      </c>
      <c r="N39" s="8" t="str" cm="1">
        <f t="array" ref="N39">IF($L39,INDEX(zTippingResultsByGroup[],$J39,N$11),"")</f>
        <v/>
      </c>
      <c r="O39" s="8" t="str" cm="1">
        <f t="array" ref="O39">IF($L39,INDEX(zTippingResultsByGroup[],$J39,O$11),"")</f>
        <v/>
      </c>
      <c r="P39" s="8"/>
      <c r="Q39" s="8"/>
      <c r="R39" s="19" t="str">
        <f t="shared" si="1"/>
        <v/>
      </c>
      <c r="S39" s="12" t="str">
        <v/>
      </c>
      <c r="T39" s="8" t="str">
        <f t="shared" si="6"/>
        <v/>
      </c>
      <c r="U39" s="17" t="str" cm="1">
        <f t="array" ref="U39">IF($L39,INDEX(zTippingResultsByGroup[],$J39,U$11),"")</f>
        <v/>
      </c>
      <c r="V39" s="17" t="str" cm="1">
        <f t="array" ref="V39">IF($L39,INDEX(zTippingResultsByGroup[],$J39,V$11),"")</f>
        <v/>
      </c>
      <c r="W39" s="17" t="str" cm="1">
        <f t="array" ref="W39">IF($L39,INDEX(zTippingResultsByGroup[],$J39,W$11),"")</f>
        <v/>
      </c>
      <c r="X39" s="26" t="str" cm="1">
        <f t="array" ref="X39">IF($L39,INDEX(zTippingResultsByGroup[],$J39,X$11),"")</f>
        <v/>
      </c>
      <c r="Y39" s="12" t="str" cm="1">
        <f t="array" ref="Y39">LEFT(IF($L39,INDEX(zTippingResultsByGroup[],$J39,Y$11),""),1)</f>
        <v/>
      </c>
      <c r="Z39" s="12" t="str" cm="1">
        <f t="array" ref="Z39">LEFT(IF($L39,INDEX(zTippingResultsByGroup[],$J39,Z$11),""),1)</f>
        <v/>
      </c>
      <c r="AA39" s="12" t="str" cm="1">
        <f t="array" ref="AA39">LEFT(IF($L39,INDEX(zTippingResultsByGroup[],$J39,AA$11),""),1)</f>
        <v/>
      </c>
      <c r="AB39" s="8" t="str" cm="1">
        <f t="array" ref="AB39">IF($L39,INDEX(zTippingResultsByGroup[],$J39,AB$11),"")</f>
        <v/>
      </c>
      <c r="AC39" s="10"/>
      <c r="AD39" s="8"/>
      <c r="AE39" s="10"/>
      <c r="AF39" s="11"/>
      <c r="AG39" s="148" t="b">
        <f t="shared" si="2"/>
        <v>1</v>
      </c>
      <c r="AH39" s="149" t="str" cm="1">
        <f t="array" ref="AH39">IF($L39,INDEX(zTippingResultsByGroup[],$J39,AH$11),"")</f>
        <v/>
      </c>
      <c r="AI39" s="11"/>
      <c r="AJ39" s="11" t="b">
        <f t="shared" si="3"/>
        <v>1</v>
      </c>
      <c r="AK39" s="11" t="b">
        <f t="shared" si="4"/>
        <v>1</v>
      </c>
      <c r="AL39" s="11"/>
      <c r="AM39" s="11"/>
      <c r="AN39" s="11"/>
      <c r="AO39" s="11"/>
      <c r="AP39" s="11"/>
      <c r="AQ39" s="11"/>
      <c r="AR39" s="11"/>
      <c r="AS39" s="11"/>
      <c r="AT39" s="18"/>
    </row>
    <row r="40" spans="1:46" x14ac:dyDescent="0.35">
      <c r="A40" s="4">
        <v>27</v>
      </c>
      <c r="B40" s="8" cm="1">
        <f t="array" ref="B40">INDEX(zTippingResultsByGroup[],$J40,B$11)</f>
        <v>113</v>
      </c>
      <c r="C40" s="8" t="b">
        <v>1</v>
      </c>
      <c r="D40" s="8" t="b" cm="1">
        <f t="array" ref="D40">INDEX(zTippingResultsByGroup[],$J40,D$11)&lt;&gt;0</f>
        <v>1</v>
      </c>
      <c r="E40" s="8"/>
      <c r="F40" s="8"/>
      <c r="G40" s="8">
        <f t="shared" si="5"/>
        <v>3</v>
      </c>
      <c r="H40" s="8" t="b">
        <f t="shared" si="7"/>
        <v>0</v>
      </c>
      <c r="I40" s="8">
        <v>27</v>
      </c>
      <c r="J40" s="8">
        <f t="shared" si="8"/>
        <v>107</v>
      </c>
      <c r="K40" s="8" cm="1">
        <f t="array" ref="K40">INDEX(zTippingResultsByGroup[],$J40,K$11)</f>
        <v>8</v>
      </c>
      <c r="L40" s="8" t="b">
        <f t="shared" si="0"/>
        <v>0</v>
      </c>
      <c r="M40" s="8">
        <f>_xlfn.XLOOKUP($B40,Results!$A$12:$A$179,Results!$S$12:$S$179,,0)</f>
        <v>97</v>
      </c>
      <c r="N40" s="8" t="str" cm="1">
        <f t="array" ref="N40">IF($L40,INDEX(zTippingResultsByGroup[],$J40,N$11),"")</f>
        <v/>
      </c>
      <c r="O40" s="8" t="str" cm="1">
        <f t="array" ref="O40">IF($L40,INDEX(zTippingResultsByGroup[],$J40,O$11),"")</f>
        <v/>
      </c>
      <c r="P40" s="8"/>
      <c r="Q40" s="8"/>
      <c r="R40" s="19" t="str">
        <f t="shared" si="1"/>
        <v/>
      </c>
      <c r="S40" s="12" t="str">
        <v/>
      </c>
      <c r="T40" s="8" t="str">
        <f t="shared" si="6"/>
        <v/>
      </c>
      <c r="U40" s="17" t="str" cm="1">
        <f t="array" ref="U40">IF($L40,INDEX(zTippingResultsByGroup[],$J40,U$11),"")</f>
        <v/>
      </c>
      <c r="V40" s="17" t="str" cm="1">
        <f t="array" ref="V40">IF($L40,INDEX(zTippingResultsByGroup[],$J40,V$11),"")</f>
        <v/>
      </c>
      <c r="W40" s="17" t="str" cm="1">
        <f t="array" ref="W40">IF($L40,INDEX(zTippingResultsByGroup[],$J40,W$11),"")</f>
        <v/>
      </c>
      <c r="X40" s="26" t="str" cm="1">
        <f t="array" ref="X40">IF($L40,INDEX(zTippingResultsByGroup[],$J40,X$11),"")</f>
        <v/>
      </c>
      <c r="Y40" s="12" t="str" cm="1">
        <f t="array" ref="Y40">LEFT(IF($L40,INDEX(zTippingResultsByGroup[],$J40,Y$11),""),1)</f>
        <v/>
      </c>
      <c r="Z40" s="12" t="str" cm="1">
        <f t="array" ref="Z40">LEFT(IF($L40,INDEX(zTippingResultsByGroup[],$J40,Z$11),""),1)</f>
        <v/>
      </c>
      <c r="AA40" s="12" t="str" cm="1">
        <f t="array" ref="AA40">LEFT(IF($L40,INDEX(zTippingResultsByGroup[],$J40,AA$11),""),1)</f>
        <v/>
      </c>
      <c r="AB40" s="8" t="str" cm="1">
        <f t="array" ref="AB40">IF($L40,INDEX(zTippingResultsByGroup[],$J40,AB$11),"")</f>
        <v/>
      </c>
      <c r="AC40" s="10"/>
      <c r="AD40" s="8"/>
      <c r="AE40" s="10"/>
      <c r="AF40" s="11"/>
      <c r="AG40" s="148" t="b">
        <f t="shared" si="2"/>
        <v>1</v>
      </c>
      <c r="AH40" s="149" t="str" cm="1">
        <f t="array" ref="AH40">IF($L40,INDEX(zTippingResultsByGroup[],$J40,AH$11),"")</f>
        <v/>
      </c>
      <c r="AI40" s="11"/>
      <c r="AJ40" s="11" t="b">
        <f t="shared" si="3"/>
        <v>1</v>
      </c>
      <c r="AK40" s="11" t="b">
        <f t="shared" si="4"/>
        <v>1</v>
      </c>
      <c r="AL40" s="11"/>
      <c r="AM40" s="11"/>
      <c r="AN40" s="11"/>
      <c r="AO40" s="11"/>
      <c r="AP40" s="11"/>
      <c r="AQ40" s="11"/>
      <c r="AR40" s="11"/>
      <c r="AS40" s="11"/>
      <c r="AT40" s="18"/>
    </row>
    <row r="41" spans="1:46" x14ac:dyDescent="0.35">
      <c r="A41" s="4">
        <v>28</v>
      </c>
      <c r="B41" s="8" cm="1">
        <f t="array" ref="B41">INDEX(zTippingResultsByGroup[],$J41,B$11)</f>
        <v>205</v>
      </c>
      <c r="C41" s="8" t="b">
        <v>1</v>
      </c>
      <c r="D41" s="8" t="b" cm="1">
        <f t="array" ref="D41">INDEX(zTippingResultsByGroup[],$J41,D$11)&lt;&gt;0</f>
        <v>1</v>
      </c>
      <c r="E41" s="8"/>
      <c r="F41" s="8"/>
      <c r="G41" s="8">
        <f t="shared" si="5"/>
        <v>4</v>
      </c>
      <c r="H41" s="8" t="b">
        <f t="shared" si="7"/>
        <v>0</v>
      </c>
      <c r="I41" s="8">
        <v>28</v>
      </c>
      <c r="J41" s="8">
        <f t="shared" si="8"/>
        <v>108</v>
      </c>
      <c r="K41" s="8" cm="1">
        <f t="array" ref="K41">INDEX(zTippingResultsByGroup[],$J41,K$11)</f>
        <v>8</v>
      </c>
      <c r="L41" s="8" t="b">
        <f t="shared" si="0"/>
        <v>0</v>
      </c>
      <c r="M41" s="8">
        <f>_xlfn.XLOOKUP($B41,Results!$A$12:$A$179,Results!$S$12:$S$179,,0)</f>
        <v>107</v>
      </c>
      <c r="N41" s="8" t="str" cm="1">
        <f t="array" ref="N41">IF($L41,INDEX(zTippingResultsByGroup[],$J41,N$11),"")</f>
        <v/>
      </c>
      <c r="O41" s="8" t="str" cm="1">
        <f t="array" ref="O41">IF($L41,INDEX(zTippingResultsByGroup[],$J41,O$11),"")</f>
        <v/>
      </c>
      <c r="P41" s="8"/>
      <c r="Q41" s="8"/>
      <c r="R41" s="19" t="str">
        <f t="shared" si="1"/>
        <v/>
      </c>
      <c r="S41" s="12" t="str">
        <v/>
      </c>
      <c r="T41" s="8" t="str">
        <f t="shared" si="6"/>
        <v/>
      </c>
      <c r="U41" s="17" t="str" cm="1">
        <f t="array" ref="U41">IF($L41,INDEX(zTippingResultsByGroup[],$J41,U$11),"")</f>
        <v/>
      </c>
      <c r="V41" s="17" t="str" cm="1">
        <f t="array" ref="V41">IF($L41,INDEX(zTippingResultsByGroup[],$J41,V$11),"")</f>
        <v/>
      </c>
      <c r="W41" s="17" t="str" cm="1">
        <f t="array" ref="W41">IF($L41,INDEX(zTippingResultsByGroup[],$J41,W$11),"")</f>
        <v/>
      </c>
      <c r="X41" s="26" t="str" cm="1">
        <f t="array" ref="X41">IF($L41,INDEX(zTippingResultsByGroup[],$J41,X$11),"")</f>
        <v/>
      </c>
      <c r="Y41" s="12" t="str" cm="1">
        <f t="array" ref="Y41">LEFT(IF($L41,INDEX(zTippingResultsByGroup[],$J41,Y$11),""),1)</f>
        <v/>
      </c>
      <c r="Z41" s="12" t="str" cm="1">
        <f t="array" ref="Z41">LEFT(IF($L41,INDEX(zTippingResultsByGroup[],$J41,Z$11),""),1)</f>
        <v/>
      </c>
      <c r="AA41" s="12" t="str" cm="1">
        <f t="array" ref="AA41">LEFT(IF($L41,INDEX(zTippingResultsByGroup[],$J41,AA$11),""),1)</f>
        <v/>
      </c>
      <c r="AB41" s="8" t="str" cm="1">
        <f t="array" ref="AB41">IF($L41,INDEX(zTippingResultsByGroup[],$J41,AB$11),"")</f>
        <v/>
      </c>
      <c r="AC41" s="10"/>
      <c r="AD41" s="8"/>
      <c r="AE41" s="10"/>
      <c r="AF41" s="11"/>
      <c r="AG41" s="148" t="b">
        <f t="shared" si="2"/>
        <v>1</v>
      </c>
      <c r="AH41" s="149" t="str" cm="1">
        <f t="array" ref="AH41">IF($L41,INDEX(zTippingResultsByGroup[],$J41,AH$11),"")</f>
        <v/>
      </c>
      <c r="AI41" s="11"/>
      <c r="AJ41" s="11" t="b">
        <f t="shared" si="3"/>
        <v>1</v>
      </c>
      <c r="AK41" s="11" t="b">
        <f t="shared" si="4"/>
        <v>1</v>
      </c>
      <c r="AL41" s="11"/>
      <c r="AM41" s="11"/>
      <c r="AN41" s="11"/>
      <c r="AO41" s="11"/>
      <c r="AP41" s="11"/>
      <c r="AQ41" s="11"/>
      <c r="AR41" s="11"/>
      <c r="AS41" s="11"/>
      <c r="AT41" s="18"/>
    </row>
    <row r="42" spans="1:46" x14ac:dyDescent="0.35">
      <c r="A42" s="4">
        <v>29</v>
      </c>
      <c r="B42" s="8" cm="1">
        <f t="array" ref="B42">INDEX(zTippingResultsByGroup[],$J42,B$11)</f>
        <v>119</v>
      </c>
      <c r="C42" s="8" t="b">
        <v>1</v>
      </c>
      <c r="D42" s="8" t="b" cm="1">
        <f t="array" ref="D42">INDEX(zTippingResultsByGroup[],$J42,D$11)&lt;&gt;0</f>
        <v>1</v>
      </c>
      <c r="E42" s="8"/>
      <c r="F42" s="8"/>
      <c r="G42" s="8">
        <f t="shared" si="5"/>
        <v>5</v>
      </c>
      <c r="H42" s="8" t="b">
        <f t="shared" si="7"/>
        <v>0</v>
      </c>
      <c r="I42" s="8">
        <v>29</v>
      </c>
      <c r="J42" s="8">
        <f t="shared" si="8"/>
        <v>109</v>
      </c>
      <c r="K42" s="8" cm="1">
        <f t="array" ref="K42">INDEX(zTippingResultsByGroup[],$J42,K$11)</f>
        <v>8</v>
      </c>
      <c r="L42" s="8" t="b">
        <f t="shared" si="0"/>
        <v>0</v>
      </c>
      <c r="M42" s="8">
        <f>_xlfn.XLOOKUP($B42,Results!$A$12:$A$179,Results!$S$12:$S$179,,0)</f>
        <v>113</v>
      </c>
      <c r="N42" s="8" t="str" cm="1">
        <f t="array" ref="N42">IF($L42,INDEX(zTippingResultsByGroup[],$J42,N$11),"")</f>
        <v/>
      </c>
      <c r="O42" s="8" t="str" cm="1">
        <f t="array" ref="O42">IF($L42,INDEX(zTippingResultsByGroup[],$J42,O$11),"")</f>
        <v/>
      </c>
      <c r="P42" s="8"/>
      <c r="Q42" s="8"/>
      <c r="R42" s="19" t="str">
        <f t="shared" si="1"/>
        <v/>
      </c>
      <c r="S42" s="12" t="str">
        <v/>
      </c>
      <c r="T42" s="8" t="str">
        <f t="shared" si="6"/>
        <v/>
      </c>
      <c r="U42" s="17" t="str" cm="1">
        <f t="array" ref="U42">IF($L42,INDEX(zTippingResultsByGroup[],$J42,U$11),"")</f>
        <v/>
      </c>
      <c r="V42" s="17" t="str" cm="1">
        <f t="array" ref="V42">IF($L42,INDEX(zTippingResultsByGroup[],$J42,V$11),"")</f>
        <v/>
      </c>
      <c r="W42" s="17" t="str" cm="1">
        <f t="array" ref="W42">IF($L42,INDEX(zTippingResultsByGroup[],$J42,W$11),"")</f>
        <v/>
      </c>
      <c r="X42" s="26" t="str" cm="1">
        <f t="array" ref="X42">IF($L42,INDEX(zTippingResultsByGroup[],$J42,X$11),"")</f>
        <v/>
      </c>
      <c r="Y42" s="12" t="str" cm="1">
        <f t="array" ref="Y42">LEFT(IF($L42,INDEX(zTippingResultsByGroup[],$J42,Y$11),""),1)</f>
        <v/>
      </c>
      <c r="Z42" s="12" t="str" cm="1">
        <f t="array" ref="Z42">LEFT(IF($L42,INDEX(zTippingResultsByGroup[],$J42,Z$11),""),1)</f>
        <v/>
      </c>
      <c r="AA42" s="12" t="str" cm="1">
        <f t="array" ref="AA42">LEFT(IF($L42,INDEX(zTippingResultsByGroup[],$J42,AA$11),""),1)</f>
        <v/>
      </c>
      <c r="AB42" s="8" t="str" cm="1">
        <f t="array" ref="AB42">IF($L42,INDEX(zTippingResultsByGroup[],$J42,AB$11),"")</f>
        <v/>
      </c>
      <c r="AC42" s="10"/>
      <c r="AD42" s="8"/>
      <c r="AE42" s="10"/>
      <c r="AF42" s="11"/>
      <c r="AG42" s="148" t="b">
        <f t="shared" si="2"/>
        <v>1</v>
      </c>
      <c r="AH42" s="149" t="str" cm="1">
        <f t="array" ref="AH42">IF($L42,INDEX(zTippingResultsByGroup[],$J42,AH$11),"")</f>
        <v/>
      </c>
      <c r="AI42" s="11"/>
      <c r="AJ42" s="11" t="b">
        <f t="shared" si="3"/>
        <v>1</v>
      </c>
      <c r="AK42" s="11" t="b">
        <f t="shared" si="4"/>
        <v>1</v>
      </c>
      <c r="AL42" s="11"/>
      <c r="AM42" s="11"/>
      <c r="AN42" s="11"/>
      <c r="AO42" s="11"/>
      <c r="AP42" s="11"/>
      <c r="AQ42" s="11"/>
      <c r="AR42" s="11"/>
      <c r="AS42" s="11"/>
      <c r="AT42" s="18"/>
    </row>
    <row r="43" spans="1:46" x14ac:dyDescent="0.35">
      <c r="A43" s="4">
        <v>30</v>
      </c>
      <c r="B43" s="8" cm="1">
        <f t="array" ref="B43">INDEX(zTippingResultsByGroup[],$J43,B$11)</f>
        <v>146</v>
      </c>
      <c r="C43" s="8" t="b">
        <v>1</v>
      </c>
      <c r="D43" s="8" t="b" cm="1">
        <f t="array" ref="D43">INDEX(zTippingResultsByGroup[],$J43,D$11)&lt;&gt;0</f>
        <v>1</v>
      </c>
      <c r="E43" s="8"/>
      <c r="F43" s="8"/>
      <c r="G43" s="8">
        <f t="shared" si="5"/>
        <v>1</v>
      </c>
      <c r="H43" s="8" t="b">
        <f t="shared" si="7"/>
        <v>0</v>
      </c>
      <c r="I43" s="8">
        <v>30</v>
      </c>
      <c r="J43" s="8">
        <f t="shared" si="8"/>
        <v>110</v>
      </c>
      <c r="K43" s="8" cm="1">
        <f t="array" ref="K43">INDEX(zTippingResultsByGroup[],$J43,K$11)</f>
        <v>8</v>
      </c>
      <c r="L43" s="8" t="b">
        <f t="shared" si="0"/>
        <v>0</v>
      </c>
      <c r="M43" s="8">
        <f>_xlfn.XLOOKUP($B43,Results!$A$12:$A$179,Results!$S$12:$S$179,,0)</f>
        <v>131</v>
      </c>
      <c r="N43" s="8" t="str" cm="1">
        <f t="array" ref="N43">IF($L43,INDEX(zTippingResultsByGroup[],$J43,N$11),"")</f>
        <v/>
      </c>
      <c r="O43" s="8" t="str" cm="1">
        <f t="array" ref="O43">IF($L43,INDEX(zTippingResultsByGroup[],$J43,O$11),"")</f>
        <v/>
      </c>
      <c r="P43" s="8"/>
      <c r="Q43" s="8"/>
      <c r="R43" s="19" t="str">
        <f t="shared" si="1"/>
        <v/>
      </c>
      <c r="S43" s="12" t="str">
        <v/>
      </c>
      <c r="T43" s="8" t="str">
        <f t="shared" si="6"/>
        <v/>
      </c>
      <c r="U43" s="17" t="str" cm="1">
        <f t="array" ref="U43">IF($L43,INDEX(zTippingResultsByGroup[],$J43,U$11),"")</f>
        <v/>
      </c>
      <c r="V43" s="17" t="str" cm="1">
        <f t="array" ref="V43">IF($L43,INDEX(zTippingResultsByGroup[],$J43,V$11),"")</f>
        <v/>
      </c>
      <c r="W43" s="17" t="str" cm="1">
        <f t="array" ref="W43">IF($L43,INDEX(zTippingResultsByGroup[],$J43,W$11),"")</f>
        <v/>
      </c>
      <c r="X43" s="26" t="str" cm="1">
        <f t="array" ref="X43">IF($L43,INDEX(zTippingResultsByGroup[],$J43,X$11),"")</f>
        <v/>
      </c>
      <c r="Y43" s="12" t="str" cm="1">
        <f t="array" ref="Y43">LEFT(IF($L43,INDEX(zTippingResultsByGroup[],$J43,Y$11),""),1)</f>
        <v/>
      </c>
      <c r="Z43" s="12" t="str" cm="1">
        <f t="array" ref="Z43">LEFT(IF($L43,INDEX(zTippingResultsByGroup[],$J43,Z$11),""),1)</f>
        <v/>
      </c>
      <c r="AA43" s="12" t="str" cm="1">
        <f t="array" ref="AA43">LEFT(IF($L43,INDEX(zTippingResultsByGroup[],$J43,AA$11),""),1)</f>
        <v/>
      </c>
      <c r="AB43" s="8" t="str" cm="1">
        <f t="array" ref="AB43">IF($L43,INDEX(zTippingResultsByGroup[],$J43,AB$11),"")</f>
        <v/>
      </c>
      <c r="AC43" s="10"/>
      <c r="AD43" s="8"/>
      <c r="AE43" s="10"/>
      <c r="AF43" s="11"/>
      <c r="AG43" s="148" t="b">
        <f t="shared" si="2"/>
        <v>1</v>
      </c>
      <c r="AH43" s="149" t="str" cm="1">
        <f t="array" ref="AH43">IF($L43,INDEX(zTippingResultsByGroup[],$J43,AH$11),"")</f>
        <v/>
      </c>
      <c r="AI43" s="11"/>
      <c r="AJ43" s="11" t="b">
        <f t="shared" si="3"/>
        <v>1</v>
      </c>
      <c r="AK43" s="11" t="b">
        <f t="shared" si="4"/>
        <v>1</v>
      </c>
      <c r="AL43" s="11"/>
      <c r="AM43" s="11"/>
      <c r="AN43" s="11"/>
      <c r="AO43" s="11"/>
      <c r="AP43" s="11"/>
      <c r="AQ43" s="11"/>
      <c r="AR43" s="11"/>
      <c r="AS43" s="11"/>
      <c r="AT43" s="18"/>
    </row>
    <row r="44" spans="1:46" s="9" customFormat="1" x14ac:dyDescent="0.35">
      <c r="A44" s="9">
        <v>31</v>
      </c>
      <c r="B44" s="8" cm="1">
        <f t="array" ref="B44">INDEX(zTippingResultsByGroup[],$J44,B$11)</f>
        <v>75</v>
      </c>
      <c r="C44" s="8" t="b">
        <v>1</v>
      </c>
      <c r="D44" s="8" t="b" cm="1">
        <f t="array" ref="D44">INDEX(zTippingResultsByGroup[],$J44,D$11)&lt;&gt;0</f>
        <v>1</v>
      </c>
      <c r="E44" s="8"/>
      <c r="F44" s="8"/>
      <c r="G44" s="8">
        <f t="shared" si="5"/>
        <v>2</v>
      </c>
      <c r="H44" s="8" t="b">
        <f t="shared" si="7"/>
        <v>0</v>
      </c>
      <c r="I44" s="8">
        <v>31</v>
      </c>
      <c r="J44" s="8">
        <f t="shared" si="8"/>
        <v>111</v>
      </c>
      <c r="K44" s="8" cm="1">
        <f t="array" ref="K44">INDEX(zTippingResultsByGroup[],$J44,K$11)</f>
        <v>8</v>
      </c>
      <c r="L44" s="8" t="b">
        <f t="shared" si="0"/>
        <v>0</v>
      </c>
      <c r="M44" s="8">
        <f>_xlfn.XLOOKUP($B44,Results!$A$12:$A$179,Results!$S$12:$S$179,,0)</f>
        <v>134</v>
      </c>
      <c r="N44" s="8" t="str" cm="1">
        <f t="array" ref="N44">IF($L44,INDEX(zTippingResultsByGroup[],$J44,N$11),"")</f>
        <v/>
      </c>
      <c r="O44" s="8" t="str" cm="1">
        <f t="array" ref="O44">IF($L44,INDEX(zTippingResultsByGroup[],$J44,O$11),"")</f>
        <v/>
      </c>
      <c r="P44" s="8"/>
      <c r="Q44" s="8"/>
      <c r="R44" s="19" t="str">
        <f t="shared" si="1"/>
        <v/>
      </c>
      <c r="S44" s="12" t="str">
        <v/>
      </c>
      <c r="T44" s="8" t="str">
        <f t="shared" si="6"/>
        <v/>
      </c>
      <c r="U44" s="17" t="str" cm="1">
        <f t="array" ref="U44">IF($L44,INDEX(zTippingResultsByGroup[],$J44,U$11),"")</f>
        <v/>
      </c>
      <c r="V44" s="17" t="str" cm="1">
        <f t="array" ref="V44">IF($L44,INDEX(zTippingResultsByGroup[],$J44,V$11),"")</f>
        <v/>
      </c>
      <c r="W44" s="17" t="str" cm="1">
        <f t="array" ref="W44">IF($L44,INDEX(zTippingResultsByGroup[],$J44,W$11),"")</f>
        <v/>
      </c>
      <c r="X44" s="26" t="str" cm="1">
        <f t="array" ref="X44">IF($L44,INDEX(zTippingResultsByGroup[],$J44,X$11),"")</f>
        <v/>
      </c>
      <c r="Y44" s="12" t="str" cm="1">
        <f t="array" ref="Y44">LEFT(IF($L44,INDEX(zTippingResultsByGroup[],$J44,Y$11),""),1)</f>
        <v/>
      </c>
      <c r="Z44" s="12" t="str" cm="1">
        <f t="array" ref="Z44">LEFT(IF($L44,INDEX(zTippingResultsByGroup[],$J44,Z$11),""),1)</f>
        <v/>
      </c>
      <c r="AA44" s="12" t="str" cm="1">
        <f t="array" ref="AA44">LEFT(IF($L44,INDEX(zTippingResultsByGroup[],$J44,AA$11),""),1)</f>
        <v/>
      </c>
      <c r="AB44" s="8" t="str" cm="1">
        <f t="array" ref="AB44">IF($L44,INDEX(zTippingResultsByGroup[],$J44,AB$11),"")</f>
        <v/>
      </c>
      <c r="AC44" s="10"/>
      <c r="AD44" s="8"/>
      <c r="AE44" s="10"/>
      <c r="AF44" s="11"/>
      <c r="AG44" s="148" t="b">
        <f t="shared" si="2"/>
        <v>1</v>
      </c>
      <c r="AH44" s="149" t="str" cm="1">
        <f t="array" ref="AH44">IF($L44,INDEX(zTippingResultsByGroup[],$J44,AH$11),"")</f>
        <v/>
      </c>
      <c r="AI44" s="11"/>
      <c r="AJ44" s="11" t="b">
        <f t="shared" si="3"/>
        <v>1</v>
      </c>
      <c r="AK44" s="11" t="b">
        <f t="shared" si="4"/>
        <v>1</v>
      </c>
      <c r="AL44" s="11"/>
      <c r="AM44" s="11"/>
      <c r="AN44" s="11"/>
      <c r="AO44" s="11"/>
      <c r="AP44" s="11"/>
      <c r="AQ44" s="11"/>
      <c r="AR44" s="11"/>
      <c r="AS44" s="11"/>
      <c r="AT44" s="18"/>
    </row>
    <row r="45" spans="1:46" x14ac:dyDescent="0.35">
      <c r="A45" s="4">
        <v>32</v>
      </c>
      <c r="B45" s="8" cm="1">
        <f t="array" ref="B45">INDEX(zTippingResultsByGroup[],$J45,B$11)</f>
        <v>77</v>
      </c>
      <c r="C45" s="8" t="b">
        <v>1</v>
      </c>
      <c r="D45" s="8" t="b" cm="1">
        <f t="array" ref="D45">INDEX(zTippingResultsByGroup[],$J45,D$11)&lt;&gt;0</f>
        <v>1</v>
      </c>
      <c r="E45" s="8"/>
      <c r="F45" s="8"/>
      <c r="G45" s="8">
        <f t="shared" si="5"/>
        <v>3</v>
      </c>
      <c r="H45" s="8" t="b">
        <f t="shared" si="7"/>
        <v>0</v>
      </c>
      <c r="I45" s="8">
        <v>32</v>
      </c>
      <c r="J45" s="8">
        <f t="shared" si="8"/>
        <v>112</v>
      </c>
      <c r="K45" s="8" cm="1">
        <f t="array" ref="K45">INDEX(zTippingResultsByGroup[],$J45,K$11)</f>
        <v>8</v>
      </c>
      <c r="L45" s="8" t="b">
        <f t="shared" si="0"/>
        <v>0</v>
      </c>
      <c r="M45" s="8">
        <f>_xlfn.XLOOKUP($B45,Results!$A$12:$A$179,Results!$S$12:$S$179,,0)</f>
        <v>140</v>
      </c>
      <c r="N45" s="8" t="str" cm="1">
        <f t="array" ref="N45">IF($L45,INDEX(zTippingResultsByGroup[],$J45,N$11),"")</f>
        <v/>
      </c>
      <c r="O45" s="8" t="str" cm="1">
        <f t="array" ref="O45">IF($L45,INDEX(zTippingResultsByGroup[],$J45,O$11),"")</f>
        <v/>
      </c>
      <c r="P45" s="8"/>
      <c r="Q45" s="8"/>
      <c r="R45" s="19" t="str">
        <f t="shared" si="1"/>
        <v/>
      </c>
      <c r="S45" s="12" t="str">
        <v/>
      </c>
      <c r="T45" s="8" t="str">
        <f t="shared" si="6"/>
        <v/>
      </c>
      <c r="U45" s="17" t="str" cm="1">
        <f t="array" ref="U45">IF($L45,INDEX(zTippingResultsByGroup[],$J45,U$11),"")</f>
        <v/>
      </c>
      <c r="V45" s="17" t="str" cm="1">
        <f t="array" ref="V45">IF($L45,INDEX(zTippingResultsByGroup[],$J45,V$11),"")</f>
        <v/>
      </c>
      <c r="W45" s="17" t="str" cm="1">
        <f t="array" ref="W45">IF($L45,INDEX(zTippingResultsByGroup[],$J45,W$11),"")</f>
        <v/>
      </c>
      <c r="X45" s="26" t="str" cm="1">
        <f t="array" ref="X45">IF($L45,INDEX(zTippingResultsByGroup[],$J45,X$11),"")</f>
        <v/>
      </c>
      <c r="Y45" s="12" t="str" cm="1">
        <f t="array" ref="Y45">LEFT(IF($L45,INDEX(zTippingResultsByGroup[],$J45,Y$11),""),1)</f>
        <v/>
      </c>
      <c r="Z45" s="12" t="str" cm="1">
        <f t="array" ref="Z45">LEFT(IF($L45,INDEX(zTippingResultsByGroup[],$J45,Z$11),""),1)</f>
        <v/>
      </c>
      <c r="AA45" s="12" t="str" cm="1">
        <f t="array" ref="AA45">LEFT(IF($L45,INDEX(zTippingResultsByGroup[],$J45,AA$11),""),1)</f>
        <v/>
      </c>
      <c r="AB45" s="8" t="str" cm="1">
        <f t="array" ref="AB45">IF($L45,INDEX(zTippingResultsByGroup[],$J45,AB$11),"")</f>
        <v/>
      </c>
      <c r="AC45" s="10"/>
      <c r="AD45" s="8"/>
      <c r="AE45" s="10"/>
      <c r="AF45" s="11"/>
      <c r="AG45" s="148" t="b">
        <f t="shared" si="2"/>
        <v>1</v>
      </c>
      <c r="AH45" s="149" t="str" cm="1">
        <f t="array" ref="AH45">IF($L45,INDEX(zTippingResultsByGroup[],$J45,AH$11),"")</f>
        <v/>
      </c>
      <c r="AI45" s="11"/>
      <c r="AJ45" s="11" t="b">
        <f t="shared" si="3"/>
        <v>1</v>
      </c>
      <c r="AK45" s="11" t="b">
        <f t="shared" si="4"/>
        <v>1</v>
      </c>
      <c r="AL45" s="11"/>
      <c r="AM45" s="11"/>
      <c r="AN45" s="11"/>
      <c r="AO45" s="11"/>
      <c r="AP45" s="11"/>
      <c r="AQ45" s="11"/>
      <c r="AR45" s="11"/>
      <c r="AS45" s="11"/>
      <c r="AT45" s="18"/>
    </row>
    <row r="46" spans="1:46" x14ac:dyDescent="0.35">
      <c r="A46" s="4">
        <v>33</v>
      </c>
      <c r="B46" s="8" cm="1">
        <f t="array" ref="B46">INDEX(zTippingResultsByGroup[],$J46,B$11)</f>
        <v>115</v>
      </c>
      <c r="C46" s="8" t="b">
        <v>1</v>
      </c>
      <c r="D46" s="8" t="b" cm="1">
        <f t="array" ref="D46">INDEX(zTippingResultsByGroup[],$J46,D$11)&lt;&gt;0</f>
        <v>1</v>
      </c>
      <c r="E46" s="8"/>
      <c r="F46" s="8"/>
      <c r="G46" s="8">
        <f t="shared" si="5"/>
        <v>4</v>
      </c>
      <c r="H46" s="8" t="b">
        <f t="shared" si="7"/>
        <v>0</v>
      </c>
      <c r="I46" s="8">
        <v>33</v>
      </c>
      <c r="J46" s="8">
        <f t="shared" si="8"/>
        <v>113</v>
      </c>
      <c r="K46" s="8" cm="1">
        <f t="array" ref="K46">INDEX(zTippingResultsByGroup[],$J46,K$11)</f>
        <v>8</v>
      </c>
      <c r="L46" s="8" t="b">
        <f t="shared" ref="L46:L63" si="9">IFERROR($K46=GroupID,FALSE)</f>
        <v>0</v>
      </c>
      <c r="M46" s="8">
        <f>_xlfn.XLOOKUP($B46,Results!$A$12:$A$179,Results!$S$12:$S$179,,0)</f>
        <v>148</v>
      </c>
      <c r="N46" s="8" t="str" cm="1">
        <f t="array" ref="N46">IF($L46,INDEX(zTippingResultsByGroup[],$J46,N$11),"")</f>
        <v/>
      </c>
      <c r="O46" s="8" t="str" cm="1">
        <f t="array" ref="O46">IF($L46,INDEX(zTippingResultsByGroup[],$J46,O$11),"")</f>
        <v/>
      </c>
      <c r="P46" s="8"/>
      <c r="Q46" s="8"/>
      <c r="R46" s="19" t="str">
        <f t="shared" ref="R46:R63" si="10">IF($L46,IF(ISNUMBER(I46),IF(W46&lt;&gt;W45,I46,R45),""),"")</f>
        <v/>
      </c>
      <c r="S46" s="12" t="str">
        <v/>
      </c>
      <c r="T46" s="8" t="str">
        <f t="shared" si="6"/>
        <v/>
      </c>
      <c r="U46" s="17" t="str" cm="1">
        <f t="array" ref="U46">IF($L46,INDEX(zTippingResultsByGroup[],$J46,U$11),"")</f>
        <v/>
      </c>
      <c r="V46" s="17" t="str" cm="1">
        <f t="array" ref="V46">IF($L46,INDEX(zTippingResultsByGroup[],$J46,V$11),"")</f>
        <v/>
      </c>
      <c r="W46" s="17" t="str" cm="1">
        <f t="array" ref="W46">IF($L46,INDEX(zTippingResultsByGroup[],$J46,W$11),"")</f>
        <v/>
      </c>
      <c r="X46" s="26" t="str" cm="1">
        <f t="array" ref="X46">IF($L46,INDEX(zTippingResultsByGroup[],$J46,X$11),"")</f>
        <v/>
      </c>
      <c r="Y46" s="12" t="str" cm="1">
        <f t="array" ref="Y46">LEFT(IF($L46,INDEX(zTippingResultsByGroup[],$J46,Y$11),""),1)</f>
        <v/>
      </c>
      <c r="Z46" s="12" t="str" cm="1">
        <f t="array" ref="Z46">LEFT(IF($L46,INDEX(zTippingResultsByGroup[],$J46,Z$11),""),1)</f>
        <v/>
      </c>
      <c r="AA46" s="12" t="str" cm="1">
        <f t="array" ref="AA46">LEFT(IF($L46,INDEX(zTippingResultsByGroup[],$J46,AA$11),""),1)</f>
        <v/>
      </c>
      <c r="AB46" s="8" t="str" cm="1">
        <f t="array" ref="AB46">IF($L46,INDEX(zTippingResultsByGroup[],$J46,AB$11),"")</f>
        <v/>
      </c>
      <c r="AC46" s="10"/>
      <c r="AD46" s="8"/>
      <c r="AE46" s="10"/>
      <c r="AF46" s="11"/>
      <c r="AG46" s="148" t="b">
        <f t="shared" ref="AG46:AG63" si="11">ISNUMBER(_xlfn.XMATCH(AF46,$AL$1:$AT$1,0))</f>
        <v>1</v>
      </c>
      <c r="AH46" s="149" t="str" cm="1">
        <f t="array" ref="AH46">IF($L46,INDEX(zTippingResultsByGroup[],$J46,AH$11),"")</f>
        <v/>
      </c>
      <c r="AI46" s="11"/>
      <c r="AJ46" s="11" t="b">
        <f t="shared" ref="AJ46:AJ63" si="12">ISNUMBER(_xlfn.XMATCH(AI46,$AL46:$AT46,0))</f>
        <v>1</v>
      </c>
      <c r="AK46" s="11" t="b">
        <f t="shared" ref="AK46:AK63" si="13">ISNUMBER(_xlfn.XMATCH($AI46,$AL$1:$AT$1,0))</f>
        <v>1</v>
      </c>
      <c r="AL46" s="11"/>
      <c r="AM46" s="11"/>
      <c r="AN46" s="11"/>
      <c r="AO46" s="11"/>
      <c r="AP46" s="11"/>
      <c r="AQ46" s="11"/>
      <c r="AR46" s="11"/>
      <c r="AS46" s="11"/>
      <c r="AT46" s="18"/>
    </row>
    <row r="47" spans="1:46" x14ac:dyDescent="0.35">
      <c r="A47" s="4">
        <v>34</v>
      </c>
      <c r="B47" s="8" cm="1">
        <f t="array" ref="B47">INDEX(zTippingResultsByGroup[],$J47,B$11)</f>
        <v>188</v>
      </c>
      <c r="C47" s="8" t="b">
        <v>1</v>
      </c>
      <c r="D47" s="8" t="b" cm="1">
        <f t="array" ref="D47">INDEX(zTippingResultsByGroup[],$J47,D$11)&lt;&gt;0</f>
        <v>1</v>
      </c>
      <c r="E47" s="8"/>
      <c r="F47" s="8"/>
      <c r="G47" s="8">
        <f t="shared" si="5"/>
        <v>5</v>
      </c>
      <c r="H47" s="8" t="b">
        <f t="shared" si="7"/>
        <v>0</v>
      </c>
      <c r="I47" s="8">
        <v>34</v>
      </c>
      <c r="J47" s="8">
        <f t="shared" si="8"/>
        <v>114</v>
      </c>
      <c r="K47" s="8" cm="1">
        <f t="array" ref="K47">INDEX(zTippingResultsByGroup[],$J47,K$11)</f>
        <v>8</v>
      </c>
      <c r="L47" s="8" t="b">
        <f t="shared" si="9"/>
        <v>0</v>
      </c>
      <c r="M47" s="8">
        <f>_xlfn.XLOOKUP($B47,Results!$A$12:$A$179,Results!$S$12:$S$179,,0)</f>
        <v>150</v>
      </c>
      <c r="N47" s="8" t="str" cm="1">
        <f t="array" ref="N47">IF($L47,INDEX(zTippingResultsByGroup[],$J47,N$11),"")</f>
        <v/>
      </c>
      <c r="O47" s="8" t="str" cm="1">
        <f t="array" ref="O47">IF($L47,INDEX(zTippingResultsByGroup[],$J47,O$11),"")</f>
        <v/>
      </c>
      <c r="P47" s="8"/>
      <c r="Q47" s="8"/>
      <c r="R47" s="19" t="str">
        <f t="shared" si="10"/>
        <v/>
      </c>
      <c r="S47" s="12" t="str">
        <v/>
      </c>
      <c r="T47" s="8" t="str">
        <f t="shared" si="6"/>
        <v/>
      </c>
      <c r="U47" s="17" t="str" cm="1">
        <f t="array" ref="U47">IF($L47,INDEX(zTippingResultsByGroup[],$J47,U$11),"")</f>
        <v/>
      </c>
      <c r="V47" s="17" t="str" cm="1">
        <f t="array" ref="V47">IF($L47,INDEX(zTippingResultsByGroup[],$J47,V$11),"")</f>
        <v/>
      </c>
      <c r="W47" s="17" t="str" cm="1">
        <f t="array" ref="W47">IF($L47,INDEX(zTippingResultsByGroup[],$J47,W$11),"")</f>
        <v/>
      </c>
      <c r="X47" s="26" t="str" cm="1">
        <f t="array" ref="X47">IF($L47,INDEX(zTippingResultsByGroup[],$J47,X$11),"")</f>
        <v/>
      </c>
      <c r="Y47" s="12" t="str" cm="1">
        <f t="array" ref="Y47">LEFT(IF($L47,INDEX(zTippingResultsByGroup[],$J47,Y$11),""),1)</f>
        <v/>
      </c>
      <c r="Z47" s="12" t="str" cm="1">
        <f t="array" ref="Z47">LEFT(IF($L47,INDEX(zTippingResultsByGroup[],$J47,Z$11),""),1)</f>
        <v/>
      </c>
      <c r="AA47" s="12" t="str" cm="1">
        <f t="array" ref="AA47">LEFT(IF($L47,INDEX(zTippingResultsByGroup[],$J47,AA$11),""),1)</f>
        <v/>
      </c>
      <c r="AB47" s="8" t="str" cm="1">
        <f t="array" ref="AB47">IF($L47,INDEX(zTippingResultsByGroup[],$J47,AB$11),"")</f>
        <v/>
      </c>
      <c r="AC47" s="10"/>
      <c r="AD47" s="8"/>
      <c r="AE47" s="10"/>
      <c r="AF47" s="11"/>
      <c r="AG47" s="148" t="b">
        <f t="shared" si="11"/>
        <v>1</v>
      </c>
      <c r="AH47" s="149" t="str" cm="1">
        <f t="array" ref="AH47">IF($L47,INDEX(zTippingResultsByGroup[],$J47,AH$11),"")</f>
        <v/>
      </c>
      <c r="AI47" s="11"/>
      <c r="AJ47" s="11" t="b">
        <f t="shared" si="12"/>
        <v>1</v>
      </c>
      <c r="AK47" s="11" t="b">
        <f t="shared" si="13"/>
        <v>1</v>
      </c>
      <c r="AL47" s="11"/>
      <c r="AM47" s="11"/>
      <c r="AN47" s="11"/>
      <c r="AO47" s="11"/>
      <c r="AP47" s="11"/>
      <c r="AQ47" s="11"/>
      <c r="AR47" s="11"/>
      <c r="AS47" s="11"/>
      <c r="AT47" s="18"/>
    </row>
    <row r="48" spans="1:46" s="9" customFormat="1" x14ac:dyDescent="0.35">
      <c r="A48" s="9">
        <v>35</v>
      </c>
      <c r="B48" s="8" cm="1">
        <f t="array" ref="B48">INDEX(zTippingResultsByGroup[],$J48,B$11)</f>
        <v>189</v>
      </c>
      <c r="C48" s="8" t="b">
        <v>1</v>
      </c>
      <c r="D48" s="8" t="b" cm="1">
        <f t="array" ref="D48">INDEX(zTippingResultsByGroup[],$J48,D$11)&lt;&gt;0</f>
        <v>1</v>
      </c>
      <c r="E48" s="8"/>
      <c r="F48" s="8"/>
      <c r="G48" s="8">
        <f t="shared" si="5"/>
        <v>1</v>
      </c>
      <c r="H48" s="8" t="b">
        <f t="shared" si="7"/>
        <v>0</v>
      </c>
      <c r="I48" s="8">
        <v>35</v>
      </c>
      <c r="J48" s="8">
        <f t="shared" si="8"/>
        <v>115</v>
      </c>
      <c r="K48" s="8" cm="1">
        <f t="array" ref="K48">INDEX(zTippingResultsByGroup[],$J48,K$11)</f>
        <v>8</v>
      </c>
      <c r="L48" s="8" t="b">
        <f t="shared" si="9"/>
        <v>0</v>
      </c>
      <c r="M48" s="8">
        <f>_xlfn.XLOOKUP($B48,Results!$A$12:$A$179,Results!$S$12:$S$179,,0)</f>
        <v>164</v>
      </c>
      <c r="N48" s="8" t="str" cm="1">
        <f t="array" ref="N48">IF($L48,INDEX(zTippingResultsByGroup[],$J48,N$11),"")</f>
        <v/>
      </c>
      <c r="O48" s="8" t="str" cm="1">
        <f t="array" ref="O48">IF($L48,INDEX(zTippingResultsByGroup[],$J48,O$11),"")</f>
        <v/>
      </c>
      <c r="P48" s="8"/>
      <c r="Q48" s="8"/>
      <c r="R48" s="19" t="str">
        <f t="shared" si="10"/>
        <v/>
      </c>
      <c r="S48" s="12" t="str">
        <v/>
      </c>
      <c r="T48" s="8" t="str">
        <f t="shared" si="6"/>
        <v/>
      </c>
      <c r="U48" s="17" t="str" cm="1">
        <f t="array" ref="U48">IF($L48,INDEX(zTippingResultsByGroup[],$J48,U$11),"")</f>
        <v/>
      </c>
      <c r="V48" s="17" t="str" cm="1">
        <f t="array" ref="V48">IF($L48,INDEX(zTippingResultsByGroup[],$J48,V$11),"")</f>
        <v/>
      </c>
      <c r="W48" s="17" t="str" cm="1">
        <f t="array" ref="W48">IF($L48,INDEX(zTippingResultsByGroup[],$J48,W$11),"")</f>
        <v/>
      </c>
      <c r="X48" s="26" t="str" cm="1">
        <f t="array" ref="X48">IF($L48,INDEX(zTippingResultsByGroup[],$J48,X$11),"")</f>
        <v/>
      </c>
      <c r="Y48" s="12" t="str" cm="1">
        <f t="array" ref="Y48">LEFT(IF($L48,INDEX(zTippingResultsByGroup[],$J48,Y$11),""),1)</f>
        <v/>
      </c>
      <c r="Z48" s="12" t="str" cm="1">
        <f t="array" ref="Z48">LEFT(IF($L48,INDEX(zTippingResultsByGroup[],$J48,Z$11),""),1)</f>
        <v/>
      </c>
      <c r="AA48" s="12" t="str" cm="1">
        <f t="array" ref="AA48">LEFT(IF($L48,INDEX(zTippingResultsByGroup[],$J48,AA$11),""),1)</f>
        <v/>
      </c>
      <c r="AB48" s="8" t="str" cm="1">
        <f t="array" ref="AB48">IF($L48,INDEX(zTippingResultsByGroup[],$J48,AB$11),"")</f>
        <v/>
      </c>
      <c r="AC48" s="10"/>
      <c r="AD48" s="8"/>
      <c r="AE48" s="10"/>
      <c r="AF48" s="11"/>
      <c r="AG48" s="148" t="b">
        <f t="shared" si="11"/>
        <v>1</v>
      </c>
      <c r="AH48" s="149" t="str" cm="1">
        <f t="array" ref="AH48">IF($L48,INDEX(zTippingResultsByGroup[],$J48,AH$11),"")</f>
        <v/>
      </c>
      <c r="AI48" s="11"/>
      <c r="AJ48" s="11" t="b">
        <f t="shared" si="12"/>
        <v>1</v>
      </c>
      <c r="AK48" s="11" t="b">
        <f t="shared" si="13"/>
        <v>1</v>
      </c>
      <c r="AL48" s="11"/>
      <c r="AM48" s="11"/>
      <c r="AN48" s="11"/>
      <c r="AO48" s="11"/>
      <c r="AP48" s="11"/>
      <c r="AQ48" s="11"/>
      <c r="AR48" s="11"/>
      <c r="AS48" s="11"/>
      <c r="AT48" s="18"/>
    </row>
    <row r="49" spans="1:46" s="9" customFormat="1" x14ac:dyDescent="0.35">
      <c r="A49" s="9">
        <v>36</v>
      </c>
      <c r="B49" s="8" cm="1">
        <f t="array" ref="B49">INDEX(zTippingResultsByGroup[],$J49,B$11)</f>
        <v>33</v>
      </c>
      <c r="C49" s="8" t="b">
        <v>1</v>
      </c>
      <c r="D49" s="8" t="b" cm="1">
        <f t="array" ref="D49">INDEX(zTippingResultsByGroup[],$J49,D$11)&lt;&gt;0</f>
        <v>1</v>
      </c>
      <c r="E49" s="8"/>
      <c r="F49" s="8"/>
      <c r="G49" s="8">
        <f t="shared" si="5"/>
        <v>2</v>
      </c>
      <c r="H49" s="8" t="b">
        <f t="shared" si="7"/>
        <v>0</v>
      </c>
      <c r="I49" s="8">
        <v>36</v>
      </c>
      <c r="J49" s="8">
        <f t="shared" si="8"/>
        <v>116</v>
      </c>
      <c r="K49" s="8" cm="1">
        <f t="array" ref="K49">INDEX(zTippingResultsByGroup[],$J49,K$11)</f>
        <v>13</v>
      </c>
      <c r="L49" s="8" t="b">
        <f t="shared" si="9"/>
        <v>0</v>
      </c>
      <c r="M49" s="8">
        <f>_xlfn.XLOOKUP($B49,Results!$A$12:$A$179,Results!$S$12:$S$179,,0)</f>
        <v>26</v>
      </c>
      <c r="N49" s="8" t="str" cm="1">
        <f t="array" ref="N49">IF($L49,INDEX(zTippingResultsByGroup[],$J49,N$11),"")</f>
        <v/>
      </c>
      <c r="O49" s="8" t="str" cm="1">
        <f t="array" ref="O49">IF($L49,INDEX(zTippingResultsByGroup[],$J49,O$11),"")</f>
        <v/>
      </c>
      <c r="P49" s="8"/>
      <c r="Q49" s="8"/>
      <c r="R49" s="19" t="str">
        <f t="shared" si="10"/>
        <v/>
      </c>
      <c r="S49" s="12" t="str">
        <v/>
      </c>
      <c r="T49" s="8" t="str">
        <f t="shared" si="6"/>
        <v/>
      </c>
      <c r="U49" s="17" t="str" cm="1">
        <f t="array" ref="U49">IF($L49,INDEX(zTippingResultsByGroup[],$J49,U$11),"")</f>
        <v/>
      </c>
      <c r="V49" s="17" t="str" cm="1">
        <f t="array" ref="V49">IF($L49,INDEX(zTippingResultsByGroup[],$J49,V$11),"")</f>
        <v/>
      </c>
      <c r="W49" s="17" t="str" cm="1">
        <f t="array" ref="W49">IF($L49,INDEX(zTippingResultsByGroup[],$J49,W$11),"")</f>
        <v/>
      </c>
      <c r="X49" s="26" t="str" cm="1">
        <f t="array" ref="X49">IF($L49,INDEX(zTippingResultsByGroup[],$J49,X$11),"")</f>
        <v/>
      </c>
      <c r="Y49" s="12" t="str" cm="1">
        <f t="array" ref="Y49">LEFT(IF($L49,INDEX(zTippingResultsByGroup[],$J49,Y$11),""),1)</f>
        <v/>
      </c>
      <c r="Z49" s="12" t="str" cm="1">
        <f t="array" ref="Z49">LEFT(IF($L49,INDEX(zTippingResultsByGroup[],$J49,Z$11),""),1)</f>
        <v/>
      </c>
      <c r="AA49" s="12" t="str" cm="1">
        <f t="array" ref="AA49">LEFT(IF($L49,INDEX(zTippingResultsByGroup[],$J49,AA$11),""),1)</f>
        <v/>
      </c>
      <c r="AB49" s="8" t="str" cm="1">
        <f t="array" ref="AB49">IF($L49,INDEX(zTippingResultsByGroup[],$J49,AB$11),"")</f>
        <v/>
      </c>
      <c r="AC49" s="10"/>
      <c r="AD49" s="8"/>
      <c r="AE49" s="10"/>
      <c r="AF49" s="11"/>
      <c r="AG49" s="148" t="b">
        <f t="shared" si="11"/>
        <v>1</v>
      </c>
      <c r="AH49" s="149" t="str" cm="1">
        <f t="array" ref="AH49">IF($L49,INDEX(zTippingResultsByGroup[],$J49,AH$11),"")</f>
        <v/>
      </c>
      <c r="AI49" s="11"/>
      <c r="AJ49" s="11" t="b">
        <f t="shared" si="12"/>
        <v>1</v>
      </c>
      <c r="AK49" s="11" t="b">
        <f t="shared" si="13"/>
        <v>1</v>
      </c>
      <c r="AL49" s="11"/>
      <c r="AM49" s="11"/>
      <c r="AN49" s="11"/>
      <c r="AO49" s="11"/>
      <c r="AP49" s="11"/>
      <c r="AQ49" s="11"/>
      <c r="AR49" s="11"/>
      <c r="AS49" s="11"/>
      <c r="AT49" s="18"/>
    </row>
    <row r="50" spans="1:46" s="9" customFormat="1" x14ac:dyDescent="0.35">
      <c r="A50" s="9">
        <v>37</v>
      </c>
      <c r="B50" s="8" cm="1">
        <f t="array" ref="B50">INDEX(zTippingResultsByGroup[],$J50,B$11)</f>
        <v>132</v>
      </c>
      <c r="C50" s="8" t="b">
        <v>1</v>
      </c>
      <c r="D50" s="8" t="b" cm="1">
        <f t="array" ref="D50">INDEX(zTippingResultsByGroup[],$J50,D$11)&lt;&gt;0</f>
        <v>1</v>
      </c>
      <c r="E50" s="8"/>
      <c r="F50" s="8"/>
      <c r="G50" s="8">
        <f t="shared" si="5"/>
        <v>3</v>
      </c>
      <c r="H50" s="8" t="b">
        <f t="shared" si="7"/>
        <v>0</v>
      </c>
      <c r="I50" s="8">
        <v>37</v>
      </c>
      <c r="J50" s="8">
        <f t="shared" si="8"/>
        <v>117</v>
      </c>
      <c r="K50" s="8" cm="1">
        <f t="array" ref="K50">INDEX(zTippingResultsByGroup[],$J50,K$11)</f>
        <v>13</v>
      </c>
      <c r="L50" s="8" t="b">
        <f t="shared" si="9"/>
        <v>0</v>
      </c>
      <c r="M50" s="8">
        <f>_xlfn.XLOOKUP($B50,Results!$A$12:$A$179,Results!$S$12:$S$179,,0)</f>
        <v>26</v>
      </c>
      <c r="N50" s="8" t="str" cm="1">
        <f t="array" ref="N50">IF($L50,INDEX(zTippingResultsByGroup[],$J50,N$11),"")</f>
        <v/>
      </c>
      <c r="O50" s="8" t="str" cm="1">
        <f t="array" ref="O50">IF($L50,INDEX(zTippingResultsByGroup[],$J50,O$11),"")</f>
        <v/>
      </c>
      <c r="P50" s="8"/>
      <c r="Q50" s="8"/>
      <c r="R50" s="19" t="str">
        <f t="shared" si="10"/>
        <v/>
      </c>
      <c r="S50" s="12" t="str">
        <v/>
      </c>
      <c r="T50" s="8" t="str">
        <f t="shared" si="6"/>
        <v/>
      </c>
      <c r="U50" s="17" t="str" cm="1">
        <f t="array" ref="U50">IF($L50,INDEX(zTippingResultsByGroup[],$J50,U$11),"")</f>
        <v/>
      </c>
      <c r="V50" s="17" t="str" cm="1">
        <f t="array" ref="V50">IF($L50,INDEX(zTippingResultsByGroup[],$J50,V$11),"")</f>
        <v/>
      </c>
      <c r="W50" s="17" t="str" cm="1">
        <f t="array" ref="W50">IF($L50,INDEX(zTippingResultsByGroup[],$J50,W$11),"")</f>
        <v/>
      </c>
      <c r="X50" s="26" t="str" cm="1">
        <f t="array" ref="X50">IF($L50,INDEX(zTippingResultsByGroup[],$J50,X$11),"")</f>
        <v/>
      </c>
      <c r="Y50" s="12" t="str" cm="1">
        <f t="array" ref="Y50">LEFT(IF($L50,INDEX(zTippingResultsByGroup[],$J50,Y$11),""),1)</f>
        <v/>
      </c>
      <c r="Z50" s="12" t="str" cm="1">
        <f t="array" ref="Z50">LEFT(IF($L50,INDEX(zTippingResultsByGroup[],$J50,Z$11),""),1)</f>
        <v/>
      </c>
      <c r="AA50" s="12" t="str" cm="1">
        <f t="array" ref="AA50">LEFT(IF($L50,INDEX(zTippingResultsByGroup[],$J50,AA$11),""),1)</f>
        <v/>
      </c>
      <c r="AB50" s="8" t="str" cm="1">
        <f t="array" ref="AB50">IF($L50,INDEX(zTippingResultsByGroup[],$J50,AB$11),"")</f>
        <v/>
      </c>
      <c r="AC50" s="10"/>
      <c r="AD50" s="8"/>
      <c r="AE50" s="10"/>
      <c r="AF50" s="11"/>
      <c r="AG50" s="148" t="b">
        <f t="shared" si="11"/>
        <v>1</v>
      </c>
      <c r="AH50" s="149" t="str" cm="1">
        <f t="array" ref="AH50">IF($L50,INDEX(zTippingResultsByGroup[],$J50,AH$11),"")</f>
        <v/>
      </c>
      <c r="AI50" s="11"/>
      <c r="AJ50" s="11" t="b">
        <f t="shared" si="12"/>
        <v>1</v>
      </c>
      <c r="AK50" s="11" t="b">
        <f t="shared" si="13"/>
        <v>1</v>
      </c>
      <c r="AL50" s="11"/>
      <c r="AM50" s="11"/>
      <c r="AN50" s="11"/>
      <c r="AO50" s="11"/>
      <c r="AP50" s="11"/>
      <c r="AQ50" s="11"/>
      <c r="AR50" s="11"/>
      <c r="AS50" s="11"/>
      <c r="AT50" s="18"/>
    </row>
    <row r="51" spans="1:46" x14ac:dyDescent="0.35">
      <c r="A51" s="4">
        <v>38</v>
      </c>
      <c r="B51" s="8" cm="1">
        <f t="array" ref="B51">INDEX(zTippingResultsByGroup[],$J51,B$11)</f>
        <v>110</v>
      </c>
      <c r="C51" s="8" t="b">
        <v>1</v>
      </c>
      <c r="D51" s="8" t="b" cm="1">
        <f t="array" ref="D51">INDEX(zTippingResultsByGroup[],$J51,D$11)&lt;&gt;0</f>
        <v>1</v>
      </c>
      <c r="E51" s="8"/>
      <c r="F51" s="8"/>
      <c r="G51" s="8">
        <f t="shared" si="5"/>
        <v>4</v>
      </c>
      <c r="H51" s="8" t="b">
        <f t="shared" si="7"/>
        <v>0</v>
      </c>
      <c r="I51" s="8">
        <v>38</v>
      </c>
      <c r="J51" s="8">
        <f t="shared" si="8"/>
        <v>118</v>
      </c>
      <c r="K51" s="8" cm="1">
        <f t="array" ref="K51">INDEX(zTippingResultsByGroup[],$J51,K$11)</f>
        <v>13</v>
      </c>
      <c r="L51" s="8" t="b">
        <f t="shared" si="9"/>
        <v>0</v>
      </c>
      <c r="M51" s="8">
        <f>_xlfn.XLOOKUP($B51,Results!$A$12:$A$179,Results!$S$12:$S$179,,0)</f>
        <v>26</v>
      </c>
      <c r="N51" s="8" t="str" cm="1">
        <f t="array" ref="N51">IF($L51,INDEX(zTippingResultsByGroup[],$J51,N$11),"")</f>
        <v/>
      </c>
      <c r="O51" s="8" t="str" cm="1">
        <f t="array" ref="O51">IF($L51,INDEX(zTippingResultsByGroup[],$J51,O$11),"")</f>
        <v/>
      </c>
      <c r="P51" s="8"/>
      <c r="Q51" s="8"/>
      <c r="R51" s="19" t="str">
        <f t="shared" si="10"/>
        <v/>
      </c>
      <c r="S51" s="12" t="str">
        <v/>
      </c>
      <c r="T51" s="8" t="str">
        <f t="shared" si="6"/>
        <v/>
      </c>
      <c r="U51" s="17" t="str" cm="1">
        <f t="array" ref="U51">IF($L51,INDEX(zTippingResultsByGroup[],$J51,U$11),"")</f>
        <v/>
      </c>
      <c r="V51" s="17" t="str" cm="1">
        <f t="array" ref="V51">IF($L51,INDEX(zTippingResultsByGroup[],$J51,V$11),"")</f>
        <v/>
      </c>
      <c r="W51" s="17" t="str" cm="1">
        <f t="array" ref="W51">IF($L51,INDEX(zTippingResultsByGroup[],$J51,W$11),"")</f>
        <v/>
      </c>
      <c r="X51" s="26" t="str" cm="1">
        <f t="array" ref="X51">IF($L51,INDEX(zTippingResultsByGroup[],$J51,X$11),"")</f>
        <v/>
      </c>
      <c r="Y51" s="12" t="str" cm="1">
        <f t="array" ref="Y51">LEFT(IF($L51,INDEX(zTippingResultsByGroup[],$J51,Y$11),""),1)</f>
        <v/>
      </c>
      <c r="Z51" s="12" t="str" cm="1">
        <f t="array" ref="Z51">LEFT(IF($L51,INDEX(zTippingResultsByGroup[],$J51,Z$11),""),1)</f>
        <v/>
      </c>
      <c r="AA51" s="12" t="str" cm="1">
        <f t="array" ref="AA51">LEFT(IF($L51,INDEX(zTippingResultsByGroup[],$J51,AA$11),""),1)</f>
        <v/>
      </c>
      <c r="AB51" s="8" t="str" cm="1">
        <f t="array" ref="AB51">IF($L51,INDEX(zTippingResultsByGroup[],$J51,AB$11),"")</f>
        <v/>
      </c>
      <c r="AC51" s="10"/>
      <c r="AD51" s="8"/>
      <c r="AE51" s="10"/>
      <c r="AF51" s="11"/>
      <c r="AG51" s="148" t="b">
        <f t="shared" si="11"/>
        <v>1</v>
      </c>
      <c r="AH51" s="149" t="str" cm="1">
        <f t="array" ref="AH51">IF($L51,INDEX(zTippingResultsByGroup[],$J51,AH$11),"")</f>
        <v/>
      </c>
      <c r="AI51" s="11"/>
      <c r="AJ51" s="11" t="b">
        <f t="shared" si="12"/>
        <v>1</v>
      </c>
      <c r="AK51" s="11" t="b">
        <f t="shared" si="13"/>
        <v>1</v>
      </c>
      <c r="AL51" s="11"/>
      <c r="AM51" s="11"/>
      <c r="AN51" s="11"/>
      <c r="AO51" s="11"/>
      <c r="AP51" s="11"/>
      <c r="AQ51" s="11"/>
      <c r="AR51" s="11"/>
      <c r="AS51" s="11"/>
      <c r="AT51" s="18"/>
    </row>
    <row r="52" spans="1:46" x14ac:dyDescent="0.35">
      <c r="A52" s="4">
        <v>39</v>
      </c>
      <c r="B52" s="8" cm="1">
        <f t="array" ref="B52">INDEX(zTippingResultsByGroup[],$J52,B$11)</f>
        <v>171</v>
      </c>
      <c r="C52" s="8" t="b">
        <v>1</v>
      </c>
      <c r="D52" s="8" t="b" cm="1">
        <f t="array" ref="D52">INDEX(zTippingResultsByGroup[],$J52,D$11)&lt;&gt;0</f>
        <v>1</v>
      </c>
      <c r="E52" s="8"/>
      <c r="F52" s="8"/>
      <c r="G52" s="8">
        <f t="shared" si="5"/>
        <v>5</v>
      </c>
      <c r="H52" s="8" t="b">
        <f t="shared" si="7"/>
        <v>0</v>
      </c>
      <c r="I52" s="8">
        <v>39</v>
      </c>
      <c r="J52" s="8">
        <f t="shared" si="8"/>
        <v>119</v>
      </c>
      <c r="K52" s="8" cm="1">
        <f t="array" ref="K52">INDEX(zTippingResultsByGroup[],$J52,K$11)</f>
        <v>13</v>
      </c>
      <c r="L52" s="8" t="b">
        <f t="shared" si="9"/>
        <v>0</v>
      </c>
      <c r="M52" s="8">
        <f>_xlfn.XLOOKUP($B52,Results!$A$12:$A$179,Results!$S$12:$S$179,,0)</f>
        <v>57</v>
      </c>
      <c r="N52" s="8" t="str" cm="1">
        <f t="array" ref="N52">IF($L52,INDEX(zTippingResultsByGroup[],$J52,N$11),"")</f>
        <v/>
      </c>
      <c r="O52" s="8" t="str" cm="1">
        <f t="array" ref="O52">IF($L52,INDEX(zTippingResultsByGroup[],$J52,O$11),"")</f>
        <v/>
      </c>
      <c r="P52" s="8"/>
      <c r="Q52" s="8"/>
      <c r="R52" s="19" t="str">
        <f t="shared" si="10"/>
        <v/>
      </c>
      <c r="S52" s="12" t="str">
        <v/>
      </c>
      <c r="T52" s="8" t="str">
        <f t="shared" si="6"/>
        <v/>
      </c>
      <c r="U52" s="17" t="str" cm="1">
        <f t="array" ref="U52">IF($L52,INDEX(zTippingResultsByGroup[],$J52,U$11),"")</f>
        <v/>
      </c>
      <c r="V52" s="17" t="str" cm="1">
        <f t="array" ref="V52">IF($L52,INDEX(zTippingResultsByGroup[],$J52,V$11),"")</f>
        <v/>
      </c>
      <c r="W52" s="17" t="str" cm="1">
        <f t="array" ref="W52">IF($L52,INDEX(zTippingResultsByGroup[],$J52,W$11),"")</f>
        <v/>
      </c>
      <c r="X52" s="26" t="str" cm="1">
        <f t="array" ref="X52">IF($L52,INDEX(zTippingResultsByGroup[],$J52,X$11),"")</f>
        <v/>
      </c>
      <c r="Y52" s="12" t="str" cm="1">
        <f t="array" ref="Y52">LEFT(IF($L52,INDEX(zTippingResultsByGroup[],$J52,Y$11),""),1)</f>
        <v/>
      </c>
      <c r="Z52" s="12" t="str" cm="1">
        <f t="array" ref="Z52">LEFT(IF($L52,INDEX(zTippingResultsByGroup[],$J52,Z$11),""),1)</f>
        <v/>
      </c>
      <c r="AA52" s="12" t="str" cm="1">
        <f t="array" ref="AA52">LEFT(IF($L52,INDEX(zTippingResultsByGroup[],$J52,AA$11),""),1)</f>
        <v/>
      </c>
      <c r="AB52" s="8" t="str" cm="1">
        <f t="array" ref="AB52">IF($L52,INDEX(zTippingResultsByGroup[],$J52,AB$11),"")</f>
        <v/>
      </c>
      <c r="AC52" s="10"/>
      <c r="AD52" s="8"/>
      <c r="AE52" s="10"/>
      <c r="AF52" s="11"/>
      <c r="AG52" s="148" t="b">
        <f t="shared" si="11"/>
        <v>1</v>
      </c>
      <c r="AH52" s="149" t="str" cm="1">
        <f t="array" ref="AH52">IF($L52,INDEX(zTippingResultsByGroup[],$J52,AH$11),"")</f>
        <v/>
      </c>
      <c r="AI52" s="11"/>
      <c r="AJ52" s="11" t="b">
        <f t="shared" si="12"/>
        <v>1</v>
      </c>
      <c r="AK52" s="11" t="b">
        <f t="shared" si="13"/>
        <v>1</v>
      </c>
      <c r="AL52" s="11"/>
      <c r="AM52" s="11"/>
      <c r="AN52" s="11"/>
      <c r="AO52" s="11"/>
      <c r="AP52" s="11"/>
      <c r="AQ52" s="11"/>
      <c r="AR52" s="11"/>
      <c r="AS52" s="11"/>
      <c r="AT52" s="18"/>
    </row>
    <row r="53" spans="1:46" x14ac:dyDescent="0.35">
      <c r="A53" s="4">
        <v>40</v>
      </c>
      <c r="B53" s="8" cm="1">
        <f t="array" ref="B53">INDEX(zTippingResultsByGroup[],$J53,B$11)</f>
        <v>58</v>
      </c>
      <c r="C53" s="8" t="b">
        <v>1</v>
      </c>
      <c r="D53" s="8" t="b" cm="1">
        <f t="array" ref="D53">INDEX(zTippingResultsByGroup[],$J53,D$11)&lt;&gt;0</f>
        <v>1</v>
      </c>
      <c r="E53" s="8"/>
      <c r="F53" s="8"/>
      <c r="G53" s="8">
        <f t="shared" si="5"/>
        <v>1</v>
      </c>
      <c r="H53" s="8" t="b">
        <f t="shared" si="7"/>
        <v>0</v>
      </c>
      <c r="I53" s="8">
        <v>40</v>
      </c>
      <c r="J53" s="8">
        <f t="shared" si="8"/>
        <v>120</v>
      </c>
      <c r="K53" s="8" cm="1">
        <f t="array" ref="K53">INDEX(zTippingResultsByGroup[],$J53,K$11)</f>
        <v>13</v>
      </c>
      <c r="L53" s="8" t="b">
        <f t="shared" si="9"/>
        <v>0</v>
      </c>
      <c r="M53" s="8">
        <f>_xlfn.XLOOKUP($B53,Results!$A$12:$A$179,Results!$S$12:$S$179,,0)</f>
        <v>64</v>
      </c>
      <c r="N53" s="8" t="str" cm="1">
        <f t="array" ref="N53">IF($L53,INDEX(zTippingResultsByGroup[],$J53,N$11),"")</f>
        <v/>
      </c>
      <c r="O53" s="8" t="str" cm="1">
        <f t="array" ref="O53">IF($L53,INDEX(zTippingResultsByGroup[],$J53,O$11),"")</f>
        <v/>
      </c>
      <c r="P53" s="8"/>
      <c r="Q53" s="8"/>
      <c r="R53" s="19" t="str">
        <f t="shared" si="10"/>
        <v/>
      </c>
      <c r="S53" s="12" t="str">
        <v/>
      </c>
      <c r="T53" s="8" t="str">
        <f t="shared" si="6"/>
        <v/>
      </c>
      <c r="U53" s="17" t="str" cm="1">
        <f t="array" ref="U53">IF($L53,INDEX(zTippingResultsByGroup[],$J53,U$11),"")</f>
        <v/>
      </c>
      <c r="V53" s="17" t="str" cm="1">
        <f t="array" ref="V53">IF($L53,INDEX(zTippingResultsByGroup[],$J53,V$11),"")</f>
        <v/>
      </c>
      <c r="W53" s="17" t="str" cm="1">
        <f t="array" ref="W53">IF($L53,INDEX(zTippingResultsByGroup[],$J53,W$11),"")</f>
        <v/>
      </c>
      <c r="X53" s="26" t="str" cm="1">
        <f t="array" ref="X53">IF($L53,INDEX(zTippingResultsByGroup[],$J53,X$11),"")</f>
        <v/>
      </c>
      <c r="Y53" s="12" t="str" cm="1">
        <f t="array" ref="Y53">LEFT(IF($L53,INDEX(zTippingResultsByGroup[],$J53,Y$11),""),1)</f>
        <v/>
      </c>
      <c r="Z53" s="12" t="str" cm="1">
        <f t="array" ref="Z53">LEFT(IF($L53,INDEX(zTippingResultsByGroup[],$J53,Z$11),""),1)</f>
        <v/>
      </c>
      <c r="AA53" s="12" t="str" cm="1">
        <f t="array" ref="AA53">LEFT(IF($L53,INDEX(zTippingResultsByGroup[],$J53,AA$11),""),1)</f>
        <v/>
      </c>
      <c r="AB53" s="8" t="str" cm="1">
        <f t="array" ref="AB53">IF($L53,INDEX(zTippingResultsByGroup[],$J53,AB$11),"")</f>
        <v/>
      </c>
      <c r="AC53" s="10"/>
      <c r="AD53" s="8"/>
      <c r="AE53" s="10"/>
      <c r="AF53" s="11"/>
      <c r="AG53" s="148" t="b">
        <f t="shared" si="11"/>
        <v>1</v>
      </c>
      <c r="AH53" s="149" t="str" cm="1">
        <f t="array" ref="AH53">IF($L53,INDEX(zTippingResultsByGroup[],$J53,AH$11),"")</f>
        <v/>
      </c>
      <c r="AI53" s="11"/>
      <c r="AJ53" s="11" t="b">
        <f t="shared" si="12"/>
        <v>1</v>
      </c>
      <c r="AK53" s="11" t="b">
        <f t="shared" si="13"/>
        <v>1</v>
      </c>
      <c r="AL53" s="11"/>
      <c r="AM53" s="11"/>
      <c r="AN53" s="11"/>
      <c r="AO53" s="11"/>
      <c r="AP53" s="11"/>
      <c r="AQ53" s="11"/>
      <c r="AR53" s="11"/>
      <c r="AS53" s="11"/>
      <c r="AT53" s="18"/>
    </row>
    <row r="54" spans="1:46" x14ac:dyDescent="0.35">
      <c r="A54" s="4">
        <v>41</v>
      </c>
      <c r="B54" s="8" cm="1">
        <f t="array" ref="B54">INDEX(zTippingResultsByGroup[],$J54,B$11)</f>
        <v>212</v>
      </c>
      <c r="C54" s="8" t="b">
        <v>1</v>
      </c>
      <c r="D54" s="8" t="b" cm="1">
        <f t="array" ref="D54">INDEX(zTippingResultsByGroup[],$J54,D$11)&lt;&gt;0</f>
        <v>1</v>
      </c>
      <c r="E54" s="8"/>
      <c r="F54" s="8"/>
      <c r="G54" s="8">
        <f t="shared" si="5"/>
        <v>2</v>
      </c>
      <c r="H54" s="8" t="b">
        <f t="shared" si="7"/>
        <v>0</v>
      </c>
      <c r="I54" s="8">
        <v>41</v>
      </c>
      <c r="J54" s="8">
        <f t="shared" si="8"/>
        <v>121</v>
      </c>
      <c r="K54" s="8" cm="1">
        <f t="array" ref="K54">INDEX(zTippingResultsByGroup[],$J54,K$11)</f>
        <v>13</v>
      </c>
      <c r="L54" s="8" t="b">
        <f t="shared" si="9"/>
        <v>0</v>
      </c>
      <c r="M54" s="8">
        <f>_xlfn.XLOOKUP($B54,Results!$A$12:$A$179,Results!$S$12:$S$179,,0)</f>
        <v>76</v>
      </c>
      <c r="N54" s="8" t="str" cm="1">
        <f t="array" ref="N54">IF($L54,INDEX(zTippingResultsByGroup[],$J54,N$11),"")</f>
        <v/>
      </c>
      <c r="O54" s="8" t="str" cm="1">
        <f t="array" ref="O54">IF($L54,INDEX(zTippingResultsByGroup[],$J54,O$11),"")</f>
        <v/>
      </c>
      <c r="P54" s="8"/>
      <c r="Q54" s="8"/>
      <c r="R54" s="19" t="str">
        <f t="shared" si="10"/>
        <v/>
      </c>
      <c r="S54" s="12" t="str">
        <v/>
      </c>
      <c r="T54" s="8" t="str">
        <f t="shared" si="6"/>
        <v/>
      </c>
      <c r="U54" s="17" t="str" cm="1">
        <f t="array" ref="U54">IF($L54,INDEX(zTippingResultsByGroup[],$J54,U$11),"")</f>
        <v/>
      </c>
      <c r="V54" s="17" t="str" cm="1">
        <f t="array" ref="V54">IF($L54,INDEX(zTippingResultsByGroup[],$J54,V$11),"")</f>
        <v/>
      </c>
      <c r="W54" s="17" t="str" cm="1">
        <f t="array" ref="W54">IF($L54,INDEX(zTippingResultsByGroup[],$J54,W$11),"")</f>
        <v/>
      </c>
      <c r="X54" s="26" t="str" cm="1">
        <f t="array" ref="X54">IF($L54,INDEX(zTippingResultsByGroup[],$J54,X$11),"")</f>
        <v/>
      </c>
      <c r="Y54" s="12" t="str" cm="1">
        <f t="array" ref="Y54">LEFT(IF($L54,INDEX(zTippingResultsByGroup[],$J54,Y$11),""),1)</f>
        <v/>
      </c>
      <c r="Z54" s="12" t="str" cm="1">
        <f t="array" ref="Z54">LEFT(IF($L54,INDEX(zTippingResultsByGroup[],$J54,Z$11),""),1)</f>
        <v/>
      </c>
      <c r="AA54" s="12" t="str" cm="1">
        <f t="array" ref="AA54">LEFT(IF($L54,INDEX(zTippingResultsByGroup[],$J54,AA$11),""),1)</f>
        <v/>
      </c>
      <c r="AB54" s="8" t="str" cm="1">
        <f t="array" ref="AB54">IF($L54,INDEX(zTippingResultsByGroup[],$J54,AB$11),"")</f>
        <v/>
      </c>
      <c r="AC54" s="10"/>
      <c r="AD54" s="8"/>
      <c r="AE54" s="10"/>
      <c r="AF54" s="11"/>
      <c r="AG54" s="148" t="b">
        <f t="shared" si="11"/>
        <v>1</v>
      </c>
      <c r="AH54" s="149" t="str" cm="1">
        <f t="array" ref="AH54">IF($L54,INDEX(zTippingResultsByGroup[],$J54,AH$11),"")</f>
        <v/>
      </c>
      <c r="AI54" s="11"/>
      <c r="AJ54" s="11" t="b">
        <f t="shared" si="12"/>
        <v>1</v>
      </c>
      <c r="AK54" s="11" t="b">
        <f t="shared" si="13"/>
        <v>1</v>
      </c>
      <c r="AL54" s="11"/>
      <c r="AM54" s="11"/>
      <c r="AN54" s="11"/>
      <c r="AO54" s="11"/>
      <c r="AP54" s="11"/>
      <c r="AQ54" s="11"/>
      <c r="AR54" s="11"/>
      <c r="AS54" s="11"/>
      <c r="AT54" s="18"/>
    </row>
    <row r="55" spans="1:46" x14ac:dyDescent="0.35">
      <c r="A55" s="4">
        <v>42</v>
      </c>
      <c r="B55" s="8" cm="1">
        <f t="array" ref="B55">INDEX(zTippingResultsByGroup[],$J55,B$11)</f>
        <v>41</v>
      </c>
      <c r="C55" s="8" t="b">
        <v>1</v>
      </c>
      <c r="D55" s="8" t="b" cm="1">
        <f t="array" ref="D55">INDEX(zTippingResultsByGroup[],$J55,D$11)&lt;&gt;0</f>
        <v>1</v>
      </c>
      <c r="E55" s="8"/>
      <c r="F55" s="8"/>
      <c r="G55" s="8">
        <f t="shared" si="5"/>
        <v>3</v>
      </c>
      <c r="H55" s="8" t="b">
        <f t="shared" si="7"/>
        <v>0</v>
      </c>
      <c r="I55" s="8">
        <v>42</v>
      </c>
      <c r="J55" s="8">
        <f t="shared" si="8"/>
        <v>122</v>
      </c>
      <c r="K55" s="8" cm="1">
        <f t="array" ref="K55">INDEX(zTippingResultsByGroup[],$J55,K$11)</f>
        <v>13</v>
      </c>
      <c r="L55" s="8" t="b">
        <f t="shared" si="9"/>
        <v>0</v>
      </c>
      <c r="M55" s="8">
        <f>_xlfn.XLOOKUP($B55,Results!$A$12:$A$179,Results!$S$12:$S$179,,0)</f>
        <v>85</v>
      </c>
      <c r="N55" s="8" t="str" cm="1">
        <f t="array" ref="N55">IF($L55,INDEX(zTippingResultsByGroup[],$J55,N$11),"")</f>
        <v/>
      </c>
      <c r="O55" s="8" t="str" cm="1">
        <f t="array" ref="O55">IF($L55,INDEX(zTippingResultsByGroup[],$J55,O$11),"")</f>
        <v/>
      </c>
      <c r="P55" s="8"/>
      <c r="Q55" s="8"/>
      <c r="R55" s="19" t="str">
        <f t="shared" si="10"/>
        <v/>
      </c>
      <c r="S55" s="12" t="str">
        <v/>
      </c>
      <c r="T55" s="8" t="str">
        <f t="shared" si="6"/>
        <v/>
      </c>
      <c r="U55" s="17" t="str" cm="1">
        <f t="array" ref="U55">IF($L55,INDEX(zTippingResultsByGroup[],$J55,U$11),"")</f>
        <v/>
      </c>
      <c r="V55" s="17" t="str" cm="1">
        <f t="array" ref="V55">IF($L55,INDEX(zTippingResultsByGroup[],$J55,V$11),"")</f>
        <v/>
      </c>
      <c r="W55" s="17" t="str" cm="1">
        <f t="array" ref="W55">IF($L55,INDEX(zTippingResultsByGroup[],$J55,W$11),"")</f>
        <v/>
      </c>
      <c r="X55" s="26" t="str" cm="1">
        <f t="array" ref="X55">IF($L55,INDEX(zTippingResultsByGroup[],$J55,X$11),"")</f>
        <v/>
      </c>
      <c r="Y55" s="12" t="str" cm="1">
        <f t="array" ref="Y55">LEFT(IF($L55,INDEX(zTippingResultsByGroup[],$J55,Y$11),""),1)</f>
        <v/>
      </c>
      <c r="Z55" s="12" t="str" cm="1">
        <f t="array" ref="Z55">LEFT(IF($L55,INDEX(zTippingResultsByGroup[],$J55,Z$11),""),1)</f>
        <v/>
      </c>
      <c r="AA55" s="12" t="str" cm="1">
        <f t="array" ref="AA55">LEFT(IF($L55,INDEX(zTippingResultsByGroup[],$J55,AA$11),""),1)</f>
        <v/>
      </c>
      <c r="AB55" s="8" t="str" cm="1">
        <f t="array" ref="AB55">IF($L55,INDEX(zTippingResultsByGroup[],$J55,AB$11),"")</f>
        <v/>
      </c>
      <c r="AC55" s="10"/>
      <c r="AD55" s="8"/>
      <c r="AE55" s="10"/>
      <c r="AF55" s="11"/>
      <c r="AG55" s="148" t="b">
        <f t="shared" si="11"/>
        <v>1</v>
      </c>
      <c r="AH55" s="149" t="str" cm="1">
        <f t="array" ref="AH55">IF($L55,INDEX(zTippingResultsByGroup[],$J55,AH$11),"")</f>
        <v/>
      </c>
      <c r="AI55" s="11"/>
      <c r="AJ55" s="11" t="b">
        <f t="shared" si="12"/>
        <v>1</v>
      </c>
      <c r="AK55" s="11" t="b">
        <f t="shared" si="13"/>
        <v>1</v>
      </c>
      <c r="AL55" s="11"/>
      <c r="AM55" s="11"/>
      <c r="AN55" s="11"/>
      <c r="AO55" s="11"/>
      <c r="AP55" s="11"/>
      <c r="AQ55" s="11"/>
      <c r="AR55" s="11"/>
      <c r="AS55" s="11"/>
      <c r="AT55" s="18"/>
    </row>
    <row r="56" spans="1:46" x14ac:dyDescent="0.35">
      <c r="A56" s="4">
        <v>43</v>
      </c>
      <c r="B56" s="8" cm="1">
        <f t="array" ref="B56">INDEX(zTippingResultsByGroup[],$J56,B$11)</f>
        <v>104</v>
      </c>
      <c r="C56" s="8" t="b">
        <v>1</v>
      </c>
      <c r="D56" s="8" t="b" cm="1">
        <f t="array" ref="D56">INDEX(zTippingResultsByGroup[],$J56,D$11)&lt;&gt;0</f>
        <v>1</v>
      </c>
      <c r="E56" s="8"/>
      <c r="F56" s="8"/>
      <c r="G56" s="8">
        <f t="shared" si="5"/>
        <v>4</v>
      </c>
      <c r="H56" s="8" t="b">
        <f t="shared" si="7"/>
        <v>0</v>
      </c>
      <c r="I56" s="8">
        <v>43</v>
      </c>
      <c r="J56" s="8">
        <f t="shared" si="8"/>
        <v>123</v>
      </c>
      <c r="K56" s="8" cm="1">
        <f t="array" ref="K56">INDEX(zTippingResultsByGroup[],$J56,K$11)</f>
        <v>13</v>
      </c>
      <c r="L56" s="8" t="b">
        <f t="shared" si="9"/>
        <v>0</v>
      </c>
      <c r="M56" s="8">
        <f>_xlfn.XLOOKUP($B56,Results!$A$12:$A$179,Results!$S$12:$S$179,,0)</f>
        <v>113</v>
      </c>
      <c r="N56" s="8" t="str" cm="1">
        <f t="array" ref="N56">IF($L56,INDEX(zTippingResultsByGroup[],$J56,N$11),"")</f>
        <v/>
      </c>
      <c r="O56" s="8" t="str" cm="1">
        <f t="array" ref="O56">IF($L56,INDEX(zTippingResultsByGroup[],$J56,O$11),"")</f>
        <v/>
      </c>
      <c r="P56" s="8"/>
      <c r="Q56" s="8"/>
      <c r="R56" s="19" t="str">
        <f t="shared" si="10"/>
        <v/>
      </c>
      <c r="S56" s="12" t="str">
        <v/>
      </c>
      <c r="T56" s="8" t="str">
        <f t="shared" si="6"/>
        <v/>
      </c>
      <c r="U56" s="17" t="str" cm="1">
        <f t="array" ref="U56">IF($L56,INDEX(zTippingResultsByGroup[],$J56,U$11),"")</f>
        <v/>
      </c>
      <c r="V56" s="17" t="str" cm="1">
        <f t="array" ref="V56">IF($L56,INDEX(zTippingResultsByGroup[],$J56,V$11),"")</f>
        <v/>
      </c>
      <c r="W56" s="17" t="str" cm="1">
        <f t="array" ref="W56">IF($L56,INDEX(zTippingResultsByGroup[],$J56,W$11),"")</f>
        <v/>
      </c>
      <c r="X56" s="26" t="str" cm="1">
        <f t="array" ref="X56">IF($L56,INDEX(zTippingResultsByGroup[],$J56,X$11),"")</f>
        <v/>
      </c>
      <c r="Y56" s="12" t="str" cm="1">
        <f t="array" ref="Y56">LEFT(IF($L56,INDEX(zTippingResultsByGroup[],$J56,Y$11),""),1)</f>
        <v/>
      </c>
      <c r="Z56" s="12" t="str" cm="1">
        <f t="array" ref="Z56">LEFT(IF($L56,INDEX(zTippingResultsByGroup[],$J56,Z$11),""),1)</f>
        <v/>
      </c>
      <c r="AA56" s="12" t="str" cm="1">
        <f t="array" ref="AA56">LEFT(IF($L56,INDEX(zTippingResultsByGroup[],$J56,AA$11),""),1)</f>
        <v/>
      </c>
      <c r="AB56" s="8" t="str" cm="1">
        <f t="array" ref="AB56">IF($L56,INDEX(zTippingResultsByGroup[],$J56,AB$11),"")</f>
        <v/>
      </c>
      <c r="AC56" s="10"/>
      <c r="AD56" s="8"/>
      <c r="AE56" s="10"/>
      <c r="AF56" s="11"/>
      <c r="AG56" s="148" t="b">
        <f t="shared" si="11"/>
        <v>1</v>
      </c>
      <c r="AH56" s="149" t="str" cm="1">
        <f t="array" ref="AH56">IF($L56,INDEX(zTippingResultsByGroup[],$J56,AH$11),"")</f>
        <v/>
      </c>
      <c r="AI56" s="11"/>
      <c r="AJ56" s="11" t="b">
        <f t="shared" si="12"/>
        <v>1</v>
      </c>
      <c r="AK56" s="11" t="b">
        <f t="shared" si="13"/>
        <v>1</v>
      </c>
      <c r="AL56" s="11"/>
      <c r="AM56" s="11"/>
      <c r="AN56" s="11"/>
      <c r="AO56" s="11"/>
      <c r="AP56" s="11"/>
      <c r="AQ56" s="11"/>
      <c r="AR56" s="11"/>
      <c r="AS56" s="11"/>
      <c r="AT56" s="18"/>
    </row>
    <row r="57" spans="1:46" x14ac:dyDescent="0.35">
      <c r="A57" s="4">
        <v>44</v>
      </c>
      <c r="B57" s="8" cm="1">
        <f t="array" ref="B57">INDEX(zTippingResultsByGroup[],$J57,B$11)</f>
        <v>31</v>
      </c>
      <c r="C57" s="8" t="b">
        <v>1</v>
      </c>
      <c r="D57" s="8" t="b" cm="1">
        <f t="array" ref="D57">INDEX(zTippingResultsByGroup[],$J57,D$11)&lt;&gt;0</f>
        <v>1</v>
      </c>
      <c r="E57" s="8"/>
      <c r="F57" s="8"/>
      <c r="G57" s="8">
        <f t="shared" si="5"/>
        <v>5</v>
      </c>
      <c r="H57" s="8" t="b">
        <f t="shared" si="7"/>
        <v>0</v>
      </c>
      <c r="I57" s="8">
        <v>44</v>
      </c>
      <c r="J57" s="8">
        <f t="shared" si="8"/>
        <v>124</v>
      </c>
      <c r="K57" s="8" cm="1">
        <f t="array" ref="K57">INDEX(zTippingResultsByGroup[],$J57,K$11)</f>
        <v>13</v>
      </c>
      <c r="L57" s="8" t="b">
        <f t="shared" si="9"/>
        <v>0</v>
      </c>
      <c r="M57" s="8">
        <f>_xlfn.XLOOKUP($B57,Results!$A$12:$A$179,Results!$S$12:$S$179,,0)</f>
        <v>113</v>
      </c>
      <c r="N57" s="8" t="str" cm="1">
        <f t="array" ref="N57">IF($L57,INDEX(zTippingResultsByGroup[],$J57,N$11),"")</f>
        <v/>
      </c>
      <c r="O57" s="8" t="str" cm="1">
        <f t="array" ref="O57">IF($L57,INDEX(zTippingResultsByGroup[],$J57,O$11),"")</f>
        <v/>
      </c>
      <c r="P57" s="8"/>
      <c r="Q57" s="8"/>
      <c r="R57" s="19" t="str">
        <f t="shared" si="10"/>
        <v/>
      </c>
      <c r="S57" s="12" t="str">
        <v/>
      </c>
      <c r="T57" s="8" t="str">
        <f t="shared" si="6"/>
        <v/>
      </c>
      <c r="U57" s="17" t="str" cm="1">
        <f t="array" ref="U57">IF($L57,INDEX(zTippingResultsByGroup[],$J57,U$11),"")</f>
        <v/>
      </c>
      <c r="V57" s="17" t="str" cm="1">
        <f t="array" ref="V57">IF($L57,INDEX(zTippingResultsByGroup[],$J57,V$11),"")</f>
        <v/>
      </c>
      <c r="W57" s="17" t="str" cm="1">
        <f t="array" ref="W57">IF($L57,INDEX(zTippingResultsByGroup[],$J57,W$11),"")</f>
        <v/>
      </c>
      <c r="X57" s="26" t="str" cm="1">
        <f t="array" ref="X57">IF($L57,INDEX(zTippingResultsByGroup[],$J57,X$11),"")</f>
        <v/>
      </c>
      <c r="Y57" s="12" t="str" cm="1">
        <f t="array" ref="Y57">LEFT(IF($L57,INDEX(zTippingResultsByGroup[],$J57,Y$11),""),1)</f>
        <v/>
      </c>
      <c r="Z57" s="12" t="str" cm="1">
        <f t="array" ref="Z57">LEFT(IF($L57,INDEX(zTippingResultsByGroup[],$J57,Z$11),""),1)</f>
        <v/>
      </c>
      <c r="AA57" s="12" t="str" cm="1">
        <f t="array" ref="AA57">LEFT(IF($L57,INDEX(zTippingResultsByGroup[],$J57,AA$11),""),1)</f>
        <v/>
      </c>
      <c r="AB57" s="8" t="str" cm="1">
        <f t="array" ref="AB57">IF($L57,INDEX(zTippingResultsByGroup[],$J57,AB$11),"")</f>
        <v/>
      </c>
      <c r="AC57" s="10"/>
      <c r="AD57" s="8"/>
      <c r="AE57" s="10"/>
      <c r="AF57" s="11"/>
      <c r="AG57" s="148" t="b">
        <f t="shared" si="11"/>
        <v>1</v>
      </c>
      <c r="AH57" s="149" t="str" cm="1">
        <f t="array" ref="AH57">IF($L57,INDEX(zTippingResultsByGroup[],$J57,AH$11),"")</f>
        <v/>
      </c>
      <c r="AI57" s="11"/>
      <c r="AJ57" s="11" t="b">
        <f t="shared" si="12"/>
        <v>1</v>
      </c>
      <c r="AK57" s="11" t="b">
        <f t="shared" si="13"/>
        <v>1</v>
      </c>
      <c r="AL57" s="11"/>
      <c r="AM57" s="11"/>
      <c r="AN57" s="11"/>
      <c r="AO57" s="11"/>
      <c r="AP57" s="11"/>
      <c r="AQ57" s="11"/>
      <c r="AR57" s="11"/>
      <c r="AS57" s="11"/>
      <c r="AT57" s="18"/>
    </row>
    <row r="58" spans="1:46" x14ac:dyDescent="0.35">
      <c r="A58" s="4">
        <v>45</v>
      </c>
      <c r="B58" s="8" cm="1">
        <f t="array" ref="B58">INDEX(zTippingResultsByGroup[],$J58,B$11)</f>
        <v>141</v>
      </c>
      <c r="C58" s="8" t="b">
        <v>1</v>
      </c>
      <c r="D58" s="8" t="b" cm="1">
        <f t="array" ref="D58">INDEX(zTippingResultsByGroup[],$J58,D$11)&lt;&gt;0</f>
        <v>1</v>
      </c>
      <c r="E58" s="8"/>
      <c r="F58" s="8"/>
      <c r="G58" s="8">
        <f t="shared" si="5"/>
        <v>1</v>
      </c>
      <c r="H58" s="8" t="b">
        <f t="shared" si="7"/>
        <v>0</v>
      </c>
      <c r="I58" s="8">
        <v>45</v>
      </c>
      <c r="J58" s="8">
        <f t="shared" si="8"/>
        <v>125</v>
      </c>
      <c r="K58" s="8" cm="1">
        <f t="array" ref="K58">INDEX(zTippingResultsByGroup[],$J58,K$11)</f>
        <v>13</v>
      </c>
      <c r="L58" s="8" t="b">
        <f t="shared" si="9"/>
        <v>0</v>
      </c>
      <c r="M58" s="8">
        <f>_xlfn.XLOOKUP($B58,Results!$A$12:$A$179,Results!$S$12:$S$179,,0)</f>
        <v>113</v>
      </c>
      <c r="N58" s="8" t="str" cm="1">
        <f t="array" ref="N58">IF($L58,INDEX(zTippingResultsByGroup[],$J58,N$11),"")</f>
        <v/>
      </c>
      <c r="O58" s="8" t="str" cm="1">
        <f t="array" ref="O58">IF($L58,INDEX(zTippingResultsByGroup[],$J58,O$11),"")</f>
        <v/>
      </c>
      <c r="P58" s="8"/>
      <c r="Q58" s="8"/>
      <c r="R58" s="19" t="str">
        <f t="shared" si="10"/>
        <v/>
      </c>
      <c r="S58" s="12" t="str">
        <v/>
      </c>
      <c r="T58" s="8" t="str">
        <f t="shared" si="6"/>
        <v/>
      </c>
      <c r="U58" s="17" t="str" cm="1">
        <f t="array" ref="U58">IF($L58,INDEX(zTippingResultsByGroup[],$J58,U$11),"")</f>
        <v/>
      </c>
      <c r="V58" s="17" t="str" cm="1">
        <f t="array" ref="V58">IF($L58,INDEX(zTippingResultsByGroup[],$J58,V$11),"")</f>
        <v/>
      </c>
      <c r="W58" s="17" t="str" cm="1">
        <f t="array" ref="W58">IF($L58,INDEX(zTippingResultsByGroup[],$J58,W$11),"")</f>
        <v/>
      </c>
      <c r="X58" s="26" t="str" cm="1">
        <f t="array" ref="X58">IF($L58,INDEX(zTippingResultsByGroup[],$J58,X$11),"")</f>
        <v/>
      </c>
      <c r="Y58" s="12" t="str" cm="1">
        <f t="array" ref="Y58">LEFT(IF($L58,INDEX(zTippingResultsByGroup[],$J58,Y$11),""),1)</f>
        <v/>
      </c>
      <c r="Z58" s="12" t="str" cm="1">
        <f t="array" ref="Z58">LEFT(IF($L58,INDEX(zTippingResultsByGroup[],$J58,Z$11),""),1)</f>
        <v/>
      </c>
      <c r="AA58" s="12" t="str" cm="1">
        <f t="array" ref="AA58">LEFT(IF($L58,INDEX(zTippingResultsByGroup[],$J58,AA$11),""),1)</f>
        <v/>
      </c>
      <c r="AB58" s="8" t="str" cm="1">
        <f t="array" ref="AB58">IF($L58,INDEX(zTippingResultsByGroup[],$J58,AB$11),"")</f>
        <v/>
      </c>
      <c r="AC58" s="10"/>
      <c r="AD58" s="8"/>
      <c r="AE58" s="10"/>
      <c r="AF58" s="11"/>
      <c r="AG58" s="148" t="b">
        <f t="shared" si="11"/>
        <v>1</v>
      </c>
      <c r="AH58" s="149" t="str" cm="1">
        <f t="array" ref="AH58">IF($L58,INDEX(zTippingResultsByGroup[],$J58,AH$11),"")</f>
        <v/>
      </c>
      <c r="AI58" s="11"/>
      <c r="AJ58" s="11" t="b">
        <f t="shared" si="12"/>
        <v>1</v>
      </c>
      <c r="AK58" s="11" t="b">
        <f t="shared" si="13"/>
        <v>1</v>
      </c>
      <c r="AL58" s="11"/>
      <c r="AM58" s="11"/>
      <c r="AN58" s="11"/>
      <c r="AO58" s="11"/>
      <c r="AP58" s="11"/>
      <c r="AQ58" s="11"/>
      <c r="AR58" s="11"/>
      <c r="AS58" s="11"/>
      <c r="AT58" s="18"/>
    </row>
    <row r="59" spans="1:46" x14ac:dyDescent="0.35">
      <c r="A59" s="4">
        <v>46</v>
      </c>
      <c r="B59" s="8" cm="1">
        <f t="array" ref="B59">INDEX(zTippingResultsByGroup[],$J59,B$11)</f>
        <v>3185</v>
      </c>
      <c r="C59" s="8" t="b">
        <v>1</v>
      </c>
      <c r="D59" s="8" t="b" cm="1">
        <f t="array" ref="D59">INDEX(zTippingResultsByGroup[],$J59,D$11)&lt;&gt;0</f>
        <v>1</v>
      </c>
      <c r="E59" s="8"/>
      <c r="F59" s="8"/>
      <c r="G59" s="8">
        <f t="shared" si="5"/>
        <v>2</v>
      </c>
      <c r="H59" s="8" t="b">
        <f t="shared" si="7"/>
        <v>0</v>
      </c>
      <c r="I59" s="8">
        <v>46</v>
      </c>
      <c r="J59" s="8">
        <f t="shared" si="8"/>
        <v>126</v>
      </c>
      <c r="K59" s="8" cm="1">
        <f t="array" ref="K59">INDEX(zTippingResultsByGroup[],$J59,K$11)</f>
        <v>25</v>
      </c>
      <c r="L59" s="8" t="b">
        <f t="shared" si="9"/>
        <v>0</v>
      </c>
      <c r="M59" s="8">
        <f>_xlfn.XLOOKUP($B59,Results!$A$12:$A$179,Results!$S$12:$S$179,,0)</f>
        <v>1</v>
      </c>
      <c r="N59" s="8" t="str" cm="1">
        <f t="array" ref="N59">IF($L59,INDEX(zTippingResultsByGroup[],$J59,N$11),"")</f>
        <v/>
      </c>
      <c r="O59" s="8" t="str" cm="1">
        <f t="array" ref="O59">IF($L59,INDEX(zTippingResultsByGroup[],$J59,O$11),"")</f>
        <v/>
      </c>
      <c r="P59" s="8"/>
      <c r="Q59" s="8"/>
      <c r="R59" s="19" t="str">
        <f t="shared" si="10"/>
        <v/>
      </c>
      <c r="S59" s="12" t="str">
        <v/>
      </c>
      <c r="T59" s="8" t="str">
        <f t="shared" si="6"/>
        <v/>
      </c>
      <c r="U59" s="17" t="str" cm="1">
        <f t="array" ref="U59">IF($L59,INDEX(zTippingResultsByGroup[],$J59,U$11),"")</f>
        <v/>
      </c>
      <c r="V59" s="17" t="str" cm="1">
        <f t="array" ref="V59">IF($L59,INDEX(zTippingResultsByGroup[],$J59,V$11),"")</f>
        <v/>
      </c>
      <c r="W59" s="17" t="str" cm="1">
        <f t="array" ref="W59">IF($L59,INDEX(zTippingResultsByGroup[],$J59,W$11),"")</f>
        <v/>
      </c>
      <c r="X59" s="26" t="str" cm="1">
        <f t="array" ref="X59">IF($L59,INDEX(zTippingResultsByGroup[],$J59,X$11),"")</f>
        <v/>
      </c>
      <c r="Y59" s="12" t="str" cm="1">
        <f t="array" ref="Y59">LEFT(IF($L59,INDEX(zTippingResultsByGroup[],$J59,Y$11),""),1)</f>
        <v/>
      </c>
      <c r="Z59" s="12" t="str" cm="1">
        <f t="array" ref="Z59">LEFT(IF($L59,INDEX(zTippingResultsByGroup[],$J59,Z$11),""),1)</f>
        <v/>
      </c>
      <c r="AA59" s="12" t="str" cm="1">
        <f t="array" ref="AA59">LEFT(IF($L59,INDEX(zTippingResultsByGroup[],$J59,AA$11),""),1)</f>
        <v/>
      </c>
      <c r="AB59" s="8" t="str" cm="1">
        <f t="array" ref="AB59">IF($L59,INDEX(zTippingResultsByGroup[],$J59,AB$11),"")</f>
        <v/>
      </c>
      <c r="AC59" s="10"/>
      <c r="AD59" s="8"/>
      <c r="AE59" s="10"/>
      <c r="AF59" s="11"/>
      <c r="AG59" s="148" t="b">
        <f t="shared" si="11"/>
        <v>1</v>
      </c>
      <c r="AH59" s="149" t="str" cm="1">
        <f t="array" ref="AH59">IF($L59,INDEX(zTippingResultsByGroup[],$J59,AH$11),"")</f>
        <v/>
      </c>
      <c r="AI59" s="11"/>
      <c r="AJ59" s="11" t="b">
        <f t="shared" si="12"/>
        <v>1</v>
      </c>
      <c r="AK59" s="11" t="b">
        <f t="shared" si="13"/>
        <v>1</v>
      </c>
      <c r="AL59" s="11"/>
      <c r="AM59" s="11"/>
      <c r="AN59" s="11"/>
      <c r="AO59" s="11"/>
      <c r="AP59" s="11"/>
      <c r="AQ59" s="11"/>
      <c r="AR59" s="11"/>
      <c r="AS59" s="11"/>
      <c r="AT59" s="18"/>
    </row>
    <row r="60" spans="1:46" x14ac:dyDescent="0.35">
      <c r="A60" s="4">
        <v>47</v>
      </c>
      <c r="B60" s="8" cm="1">
        <f t="array" ref="B60">INDEX(zTippingResultsByGroup[],$J60,B$11)</f>
        <v>180</v>
      </c>
      <c r="C60" s="8" t="b">
        <v>1</v>
      </c>
      <c r="D60" s="8" t="b" cm="1">
        <f t="array" ref="D60">INDEX(zTippingResultsByGroup[],$J60,D$11)&lt;&gt;0</f>
        <v>1</v>
      </c>
      <c r="E60" s="8"/>
      <c r="F60" s="8"/>
      <c r="G60" s="8">
        <f t="shared" si="5"/>
        <v>3</v>
      </c>
      <c r="H60" s="8" t="b">
        <f t="shared" si="7"/>
        <v>0</v>
      </c>
      <c r="I60" s="8">
        <v>47</v>
      </c>
      <c r="J60" s="8">
        <f t="shared" si="8"/>
        <v>127</v>
      </c>
      <c r="K60" s="8" cm="1">
        <f t="array" ref="K60">INDEX(zTippingResultsByGroup[],$J60,K$11)</f>
        <v>25</v>
      </c>
      <c r="L60" s="8" t="b">
        <f t="shared" si="9"/>
        <v>0</v>
      </c>
      <c r="M60" s="8">
        <f>_xlfn.XLOOKUP($B60,Results!$A$12:$A$179,Results!$S$12:$S$179,,0)</f>
        <v>1</v>
      </c>
      <c r="N60" s="8" t="str" cm="1">
        <f t="array" ref="N60">IF($L60,INDEX(zTippingResultsByGroup[],$J60,N$11),"")</f>
        <v/>
      </c>
      <c r="O60" s="8" t="str" cm="1">
        <f t="array" ref="O60">IF($L60,INDEX(zTippingResultsByGroup[],$J60,O$11),"")</f>
        <v/>
      </c>
      <c r="P60" s="8"/>
      <c r="Q60" s="8"/>
      <c r="R60" s="19" t="str">
        <f t="shared" si="10"/>
        <v/>
      </c>
      <c r="S60" s="12" t="str">
        <v/>
      </c>
      <c r="T60" s="8" t="str">
        <f t="shared" si="6"/>
        <v/>
      </c>
      <c r="U60" s="17" t="str" cm="1">
        <f t="array" ref="U60">IF($L60,INDEX(zTippingResultsByGroup[],$J60,U$11),"")</f>
        <v/>
      </c>
      <c r="V60" s="17" t="str" cm="1">
        <f t="array" ref="V60">IF($L60,INDEX(zTippingResultsByGroup[],$J60,V$11),"")</f>
        <v/>
      </c>
      <c r="W60" s="17" t="str" cm="1">
        <f t="array" ref="W60">IF($L60,INDEX(zTippingResultsByGroup[],$J60,W$11),"")</f>
        <v/>
      </c>
      <c r="X60" s="26" t="str" cm="1">
        <f t="array" ref="X60">IF($L60,INDEX(zTippingResultsByGroup[],$J60,X$11),"")</f>
        <v/>
      </c>
      <c r="Y60" s="12" t="str" cm="1">
        <f t="array" ref="Y60">LEFT(IF($L60,INDEX(zTippingResultsByGroup[],$J60,Y$11),""),1)</f>
        <v/>
      </c>
      <c r="Z60" s="12" t="str" cm="1">
        <f t="array" ref="Z60">LEFT(IF($L60,INDEX(zTippingResultsByGroup[],$J60,Z$11),""),1)</f>
        <v/>
      </c>
      <c r="AA60" s="12" t="str" cm="1">
        <f t="array" ref="AA60">LEFT(IF($L60,INDEX(zTippingResultsByGroup[],$J60,AA$11),""),1)</f>
        <v/>
      </c>
      <c r="AB60" s="8" t="str" cm="1">
        <f t="array" ref="AB60">IF($L60,INDEX(zTippingResultsByGroup[],$J60,AB$11),"")</f>
        <v/>
      </c>
      <c r="AC60" s="10"/>
      <c r="AD60" s="8"/>
      <c r="AE60" s="10"/>
      <c r="AF60" s="11"/>
      <c r="AG60" s="148" t="b">
        <f t="shared" si="11"/>
        <v>1</v>
      </c>
      <c r="AH60" s="149" t="str" cm="1">
        <f t="array" ref="AH60">IF($L60,INDEX(zTippingResultsByGroup[],$J60,AH$11),"")</f>
        <v/>
      </c>
      <c r="AI60" s="11"/>
      <c r="AJ60" s="11" t="b">
        <f t="shared" si="12"/>
        <v>1</v>
      </c>
      <c r="AK60" s="11" t="b">
        <f t="shared" si="13"/>
        <v>1</v>
      </c>
      <c r="AL60" s="11"/>
      <c r="AM60" s="11"/>
      <c r="AN60" s="11"/>
      <c r="AO60" s="11"/>
      <c r="AP60" s="11"/>
      <c r="AQ60" s="11"/>
      <c r="AR60" s="11"/>
      <c r="AS60" s="11"/>
      <c r="AT60" s="18"/>
    </row>
    <row r="61" spans="1:46" x14ac:dyDescent="0.35">
      <c r="A61" s="4">
        <v>48</v>
      </c>
      <c r="B61" s="8" cm="1">
        <f t="array" ref="B61">INDEX(zTippingResultsByGroup[],$J61,B$11)</f>
        <v>82</v>
      </c>
      <c r="C61" s="8" t="b">
        <v>1</v>
      </c>
      <c r="D61" s="8" t="b" cm="1">
        <f t="array" ref="D61">INDEX(zTippingResultsByGroup[],$J61,D$11)&lt;&gt;0</f>
        <v>1</v>
      </c>
      <c r="E61" s="8"/>
      <c r="F61" s="8"/>
      <c r="G61" s="8">
        <f t="shared" si="5"/>
        <v>4</v>
      </c>
      <c r="H61" s="8" t="b">
        <f t="shared" si="7"/>
        <v>0</v>
      </c>
      <c r="I61" s="8">
        <v>48</v>
      </c>
      <c r="J61" s="8">
        <f t="shared" si="8"/>
        <v>128</v>
      </c>
      <c r="K61" s="8" cm="1">
        <f t="array" ref="K61">INDEX(zTippingResultsByGroup[],$J61,K$11)</f>
        <v>25</v>
      </c>
      <c r="L61" s="8" t="b">
        <f t="shared" si="9"/>
        <v>0</v>
      </c>
      <c r="M61" s="8">
        <f>_xlfn.XLOOKUP($B61,Results!$A$12:$A$179,Results!$S$12:$S$179,,0)</f>
        <v>3</v>
      </c>
      <c r="N61" s="8" t="str" cm="1">
        <f t="array" ref="N61">IF($L61,INDEX(zTippingResultsByGroup[],$J61,N$11),"")</f>
        <v/>
      </c>
      <c r="O61" s="8" t="str" cm="1">
        <f t="array" ref="O61">IF($L61,INDEX(zTippingResultsByGroup[],$J61,O$11),"")</f>
        <v/>
      </c>
      <c r="P61" s="8"/>
      <c r="Q61" s="8"/>
      <c r="R61" s="19" t="str">
        <f t="shared" si="10"/>
        <v/>
      </c>
      <c r="S61" s="12" t="str">
        <v/>
      </c>
      <c r="T61" s="8" t="str">
        <f t="shared" si="6"/>
        <v/>
      </c>
      <c r="U61" s="17" t="str" cm="1">
        <f t="array" ref="U61">IF($L61,INDEX(zTippingResultsByGroup[],$J61,U$11),"")</f>
        <v/>
      </c>
      <c r="V61" s="17" t="str" cm="1">
        <f t="array" ref="V61">IF($L61,INDEX(zTippingResultsByGroup[],$J61,V$11),"")</f>
        <v/>
      </c>
      <c r="W61" s="17" t="str" cm="1">
        <f t="array" ref="W61">IF($L61,INDEX(zTippingResultsByGroup[],$J61,W$11),"")</f>
        <v/>
      </c>
      <c r="X61" s="26" t="str" cm="1">
        <f t="array" ref="X61">IF($L61,INDEX(zTippingResultsByGroup[],$J61,X$11),"")</f>
        <v/>
      </c>
      <c r="Y61" s="12" t="str" cm="1">
        <f t="array" ref="Y61">LEFT(IF($L61,INDEX(zTippingResultsByGroup[],$J61,Y$11),""),1)</f>
        <v/>
      </c>
      <c r="Z61" s="12" t="str" cm="1">
        <f t="array" ref="Z61">LEFT(IF($L61,INDEX(zTippingResultsByGroup[],$J61,Z$11),""),1)</f>
        <v/>
      </c>
      <c r="AA61" s="12" t="str" cm="1">
        <f t="array" ref="AA61">LEFT(IF($L61,INDEX(zTippingResultsByGroup[],$J61,AA$11),""),1)</f>
        <v/>
      </c>
      <c r="AB61" s="8" t="str" cm="1">
        <f t="array" ref="AB61">IF($L61,INDEX(zTippingResultsByGroup[],$J61,AB$11),"")</f>
        <v/>
      </c>
      <c r="AC61" s="10"/>
      <c r="AD61" s="8"/>
      <c r="AE61" s="10"/>
      <c r="AF61" s="11"/>
      <c r="AG61" s="148" t="b">
        <f t="shared" si="11"/>
        <v>1</v>
      </c>
      <c r="AH61" s="149" t="str" cm="1">
        <f t="array" ref="AH61">IF($L61,INDEX(zTippingResultsByGroup[],$J61,AH$11),"")</f>
        <v/>
      </c>
      <c r="AI61" s="11"/>
      <c r="AJ61" s="11" t="b">
        <f t="shared" si="12"/>
        <v>1</v>
      </c>
      <c r="AK61" s="11" t="b">
        <f t="shared" si="13"/>
        <v>1</v>
      </c>
      <c r="AL61" s="11"/>
      <c r="AM61" s="11"/>
      <c r="AN61" s="11"/>
      <c r="AO61" s="11"/>
      <c r="AP61" s="11"/>
      <c r="AQ61" s="11"/>
      <c r="AR61" s="11"/>
      <c r="AS61" s="11"/>
      <c r="AT61" s="18"/>
    </row>
    <row r="62" spans="1:46" s="9" customFormat="1" x14ac:dyDescent="0.35">
      <c r="A62" s="9">
        <v>49</v>
      </c>
      <c r="B62" s="8" cm="1">
        <f t="array" ref="B62">INDEX(zTippingResultsByGroup[],$J62,B$11)</f>
        <v>299</v>
      </c>
      <c r="C62" s="8" t="b">
        <v>1</v>
      </c>
      <c r="D62" s="8" t="b" cm="1">
        <f t="array" ref="D62">INDEX(zTippingResultsByGroup[],$J62,D$11)&lt;&gt;0</f>
        <v>1</v>
      </c>
      <c r="E62" s="8"/>
      <c r="F62" s="8"/>
      <c r="G62" s="8">
        <f t="shared" si="5"/>
        <v>5</v>
      </c>
      <c r="H62" s="8" t="b">
        <f t="shared" si="7"/>
        <v>0</v>
      </c>
      <c r="I62" s="8">
        <v>49</v>
      </c>
      <c r="J62" s="8">
        <f t="shared" si="8"/>
        <v>129</v>
      </c>
      <c r="K62" s="8" cm="1">
        <f t="array" ref="K62">INDEX(zTippingResultsByGroup[],$J62,K$11)</f>
        <v>25</v>
      </c>
      <c r="L62" s="8" t="b">
        <f t="shared" si="9"/>
        <v>0</v>
      </c>
      <c r="M62" s="8">
        <f>_xlfn.XLOOKUP($B62,Results!$A$12:$A$179,Results!$S$12:$S$179,,0)</f>
        <v>3</v>
      </c>
      <c r="N62" s="8" t="str" cm="1">
        <f t="array" ref="N62">IF($L62,INDEX(zTippingResultsByGroup[],$J62,N$11),"")</f>
        <v/>
      </c>
      <c r="O62" s="8" t="str" cm="1">
        <f t="array" ref="O62">IF($L62,INDEX(zTippingResultsByGroup[],$J62,O$11),"")</f>
        <v/>
      </c>
      <c r="P62" s="8"/>
      <c r="Q62" s="8"/>
      <c r="R62" s="19" t="str">
        <f t="shared" si="10"/>
        <v/>
      </c>
      <c r="S62" s="12" t="str">
        <v/>
      </c>
      <c r="T62" s="8" t="str">
        <f t="shared" si="6"/>
        <v/>
      </c>
      <c r="U62" s="17" t="str" cm="1">
        <f t="array" ref="U62">IF($L62,INDEX(zTippingResultsByGroup[],$J62,U$11),"")</f>
        <v/>
      </c>
      <c r="V62" s="17" t="str" cm="1">
        <f t="array" ref="V62">IF($L62,INDEX(zTippingResultsByGroup[],$J62,V$11),"")</f>
        <v/>
      </c>
      <c r="W62" s="17" t="str" cm="1">
        <f t="array" ref="W62">IF($L62,INDEX(zTippingResultsByGroup[],$J62,W$11),"")</f>
        <v/>
      </c>
      <c r="X62" s="26" t="str" cm="1">
        <f t="array" ref="X62">IF($L62,INDEX(zTippingResultsByGroup[],$J62,X$11),"")</f>
        <v/>
      </c>
      <c r="Y62" s="12" t="str" cm="1">
        <f t="array" ref="Y62">LEFT(IF($L62,INDEX(zTippingResultsByGroup[],$J62,Y$11),""),1)</f>
        <v/>
      </c>
      <c r="Z62" s="12" t="str" cm="1">
        <f t="array" ref="Z62">LEFT(IF($L62,INDEX(zTippingResultsByGroup[],$J62,Z$11),""),1)</f>
        <v/>
      </c>
      <c r="AA62" s="12" t="str" cm="1">
        <f t="array" ref="AA62">LEFT(IF($L62,INDEX(zTippingResultsByGroup[],$J62,AA$11),""),1)</f>
        <v/>
      </c>
      <c r="AB62" s="8" t="str" cm="1">
        <f t="array" ref="AB62">IF($L62,INDEX(zTippingResultsByGroup[],$J62,AB$11),"")</f>
        <v/>
      </c>
      <c r="AC62" s="10"/>
      <c r="AD62" s="8"/>
      <c r="AE62" s="10"/>
      <c r="AF62" s="11"/>
      <c r="AG62" s="148" t="b">
        <f t="shared" si="11"/>
        <v>1</v>
      </c>
      <c r="AH62" s="149" t="str" cm="1">
        <f t="array" ref="AH62">IF($L62,INDEX(zTippingResultsByGroup[],$J62,AH$11),"")</f>
        <v/>
      </c>
      <c r="AI62" s="11"/>
      <c r="AJ62" s="11" t="b">
        <f t="shared" si="12"/>
        <v>1</v>
      </c>
      <c r="AK62" s="11" t="b">
        <f t="shared" si="13"/>
        <v>1</v>
      </c>
      <c r="AL62" s="11"/>
      <c r="AM62" s="11"/>
      <c r="AN62" s="11"/>
      <c r="AO62" s="11"/>
      <c r="AP62" s="11"/>
      <c r="AQ62" s="11"/>
      <c r="AR62" s="11"/>
      <c r="AS62" s="11"/>
      <c r="AT62" s="18"/>
    </row>
    <row r="63" spans="1:46" x14ac:dyDescent="0.35">
      <c r="A63" s="4">
        <v>50</v>
      </c>
      <c r="B63" s="8" cm="1">
        <f t="array" ref="B63">INDEX(zTippingResultsByGroup[],$J63,B$11)</f>
        <v>295</v>
      </c>
      <c r="C63" s="8" t="b">
        <v>1</v>
      </c>
      <c r="D63" s="8" t="b" cm="1">
        <f t="array" ref="D63">INDEX(zTippingResultsByGroup[],$J63,D$11)&lt;&gt;0</f>
        <v>1</v>
      </c>
      <c r="E63" s="8"/>
      <c r="F63" s="8"/>
      <c r="G63" s="8">
        <f t="shared" si="5"/>
        <v>1</v>
      </c>
      <c r="H63" s="8" t="b">
        <f t="shared" si="7"/>
        <v>0</v>
      </c>
      <c r="I63" s="8">
        <v>50</v>
      </c>
      <c r="J63" s="8">
        <f t="shared" si="8"/>
        <v>130</v>
      </c>
      <c r="K63" s="8" cm="1">
        <f t="array" ref="K63">INDEX(zTippingResultsByGroup[],$J63,K$11)</f>
        <v>25</v>
      </c>
      <c r="L63" s="8" t="b">
        <f t="shared" si="9"/>
        <v>0</v>
      </c>
      <c r="M63" s="8">
        <f>_xlfn.XLOOKUP($B63,Results!$A$12:$A$179,Results!$S$12:$S$179,,0)</f>
        <v>5</v>
      </c>
      <c r="N63" s="8" t="str" cm="1">
        <f t="array" ref="N63">IF($L63,INDEX(zTippingResultsByGroup[],$J63,N$11),"")</f>
        <v/>
      </c>
      <c r="O63" s="8" t="str" cm="1">
        <f t="array" ref="O63">IF($L63,INDEX(zTippingResultsByGroup[],$J63,O$11),"")</f>
        <v/>
      </c>
      <c r="P63" s="8"/>
      <c r="Q63" s="8"/>
      <c r="R63" s="88" t="str">
        <f t="shared" si="10"/>
        <v/>
      </c>
      <c r="S63" s="145" t="str">
        <v/>
      </c>
      <c r="T63" s="89" t="str">
        <f t="shared" si="6"/>
        <v/>
      </c>
      <c r="U63" s="143" t="str" cm="1">
        <f t="array" ref="U63">IF($L63,INDEX(zTippingResultsByGroup[],$J63,U$11),"")</f>
        <v/>
      </c>
      <c r="V63" s="143" t="str" cm="1">
        <f t="array" ref="V63">IF($L63,INDEX(zTippingResultsByGroup[],$J63,V$11),"")</f>
        <v/>
      </c>
      <c r="W63" s="143" t="str" cm="1">
        <f t="array" ref="W63">IF($L63,INDEX(zTippingResultsByGroup[],$J63,W$11),"")</f>
        <v/>
      </c>
      <c r="X63" s="144" t="str" cm="1">
        <f t="array" ref="X63">IF($L63,INDEX(zTippingResultsByGroup[],$J63,X$11),"")</f>
        <v/>
      </c>
      <c r="Y63" s="145" t="str" cm="1">
        <f t="array" ref="Y63">LEFT(IF($L63,INDEX(zTippingResultsByGroup[],$J63,Y$11),""),1)</f>
        <v/>
      </c>
      <c r="Z63" s="145" t="str" cm="1">
        <f t="array" ref="Z63">LEFT(IF($L63,INDEX(zTippingResultsByGroup[],$J63,Z$11),""),1)</f>
        <v/>
      </c>
      <c r="AA63" s="145" t="str" cm="1">
        <f t="array" ref="AA63">LEFT(IF($L63,INDEX(zTippingResultsByGroup[],$J63,AA$11),""),1)</f>
        <v/>
      </c>
      <c r="AB63" s="89" t="str" cm="1">
        <f t="array" ref="AB63">IF($L63,INDEX(zTippingResultsByGroup[],$J63,AB$11),"")</f>
        <v/>
      </c>
      <c r="AC63" s="146"/>
      <c r="AD63" s="89"/>
      <c r="AE63" s="146"/>
      <c r="AF63" s="90"/>
      <c r="AG63" s="150" t="b">
        <f t="shared" si="11"/>
        <v>1</v>
      </c>
      <c r="AH63" s="151" t="str" cm="1">
        <f t="array" ref="AH63">IF($L63,INDEX(zTippingResultsByGroup[],$J63,AH$11),"")</f>
        <v/>
      </c>
      <c r="AI63" s="11"/>
      <c r="AJ63" s="11" t="b">
        <f t="shared" si="12"/>
        <v>1</v>
      </c>
      <c r="AK63" s="11" t="b">
        <f t="shared" si="13"/>
        <v>1</v>
      </c>
      <c r="AL63" s="11"/>
      <c r="AM63" s="11"/>
      <c r="AN63" s="11"/>
      <c r="AO63" s="11"/>
      <c r="AP63" s="11"/>
      <c r="AQ63" s="11"/>
      <c r="AR63" s="11"/>
      <c r="AS63" s="11"/>
      <c r="AT63" s="18"/>
    </row>
    <row r="64" spans="1:46" x14ac:dyDescent="0.35">
      <c r="A64" s="4">
        <v>51</v>
      </c>
      <c r="M64" s="8" t="e">
        <f>_xlfn.XLOOKUP($B64,Results!$A$12:$A$179,Results!$S$12:$S$179,,0)</f>
        <v>#N/A</v>
      </c>
      <c r="T64" s="4" t="str">
        <f t="shared" si="6"/>
        <v/>
      </c>
    </row>
    <row r="65" spans="1:20" x14ac:dyDescent="0.35">
      <c r="A65" s="4">
        <v>52</v>
      </c>
      <c r="M65" s="8" t="e">
        <f>_xlfn.XLOOKUP($B65,Results!$A$12:$A$179,Results!$S$12:$S$179,,0)</f>
        <v>#N/A</v>
      </c>
      <c r="T65" s="4" t="str">
        <f t="shared" si="6"/>
        <v/>
      </c>
    </row>
    <row r="66" spans="1:20" x14ac:dyDescent="0.35">
      <c r="A66" s="4">
        <v>53</v>
      </c>
      <c r="M66" s="8" t="e">
        <f>_xlfn.XLOOKUP($B66,Results!$A$12:$A$179,Results!$S$12:$S$179,,0)</f>
        <v>#N/A</v>
      </c>
      <c r="T66" s="4" t="str">
        <f t="shared" si="6"/>
        <v/>
      </c>
    </row>
    <row r="67" spans="1:20" x14ac:dyDescent="0.35">
      <c r="A67" s="4">
        <v>54</v>
      </c>
      <c r="M67" s="8" t="e">
        <f>_xlfn.XLOOKUP($B67,Results!$A$12:$A$179,Results!$S$12:$S$179,,0)</f>
        <v>#N/A</v>
      </c>
      <c r="T67" s="4" t="str">
        <f t="shared" si="6"/>
        <v/>
      </c>
    </row>
    <row r="68" spans="1:20" x14ac:dyDescent="0.35">
      <c r="A68" s="4">
        <v>55</v>
      </c>
      <c r="M68" s="8" t="e">
        <f>_xlfn.XLOOKUP($B68,Results!$A$12:$A$179,Results!$S$12:$S$179,,0)</f>
        <v>#N/A</v>
      </c>
      <c r="T68" s="4" t="str">
        <f t="shared" si="6"/>
        <v/>
      </c>
    </row>
    <row r="69" spans="1:20" x14ac:dyDescent="0.35">
      <c r="A69" s="4">
        <v>56</v>
      </c>
      <c r="M69" s="8" t="e">
        <f>_xlfn.XLOOKUP($B69,Results!$A$12:$A$179,Results!$S$12:$S$179,,0)</f>
        <v>#N/A</v>
      </c>
      <c r="T69" s="4" t="str">
        <f t="shared" si="6"/>
        <v/>
      </c>
    </row>
    <row r="70" spans="1:20" x14ac:dyDescent="0.35">
      <c r="A70" s="4">
        <v>57</v>
      </c>
      <c r="M70" s="8" t="e">
        <f>_xlfn.XLOOKUP($B70,Results!$A$12:$A$179,Results!$S$12:$S$179,,0)</f>
        <v>#N/A</v>
      </c>
      <c r="T70" s="4" t="str">
        <f t="shared" si="6"/>
        <v/>
      </c>
    </row>
    <row r="71" spans="1:20" x14ac:dyDescent="0.35">
      <c r="A71" s="4">
        <v>58</v>
      </c>
      <c r="M71" s="8" t="e">
        <f>_xlfn.XLOOKUP($B71,Results!$A$12:$A$179,Results!$S$12:$S$179,,0)</f>
        <v>#N/A</v>
      </c>
      <c r="T71" s="4" t="str">
        <f t="shared" si="6"/>
        <v/>
      </c>
    </row>
    <row r="72" spans="1:20" x14ac:dyDescent="0.35">
      <c r="A72" s="4">
        <v>59</v>
      </c>
      <c r="M72" s="8" t="e">
        <f>_xlfn.XLOOKUP($B72,Results!$A$12:$A$179,Results!$S$12:$S$179,,0)</f>
        <v>#N/A</v>
      </c>
      <c r="T72" s="4" t="str">
        <f t="shared" si="6"/>
        <v/>
      </c>
    </row>
    <row r="73" spans="1:20" x14ac:dyDescent="0.35">
      <c r="A73" s="4">
        <v>60</v>
      </c>
      <c r="M73" s="8" t="e">
        <f>_xlfn.XLOOKUP($B73,Results!$A$12:$A$179,Results!$S$12:$S$179,,0)</f>
        <v>#N/A</v>
      </c>
      <c r="T73" s="4" t="str">
        <f t="shared" si="6"/>
        <v/>
      </c>
    </row>
    <row r="74" spans="1:20" x14ac:dyDescent="0.35">
      <c r="A74" s="4">
        <v>61</v>
      </c>
      <c r="M74" s="8" t="e">
        <f>_xlfn.XLOOKUP($B74,Results!$A$12:$A$179,Results!$S$12:$S$179,,0)</f>
        <v>#N/A</v>
      </c>
      <c r="T74" s="4" t="str">
        <f t="shared" si="6"/>
        <v/>
      </c>
    </row>
    <row r="75" spans="1:20" x14ac:dyDescent="0.35">
      <c r="A75" s="4">
        <v>62</v>
      </c>
      <c r="M75" s="8" t="e">
        <f>_xlfn.XLOOKUP($B75,Results!$A$12:$A$179,Results!$S$12:$S$179,,0)</f>
        <v>#N/A</v>
      </c>
      <c r="T75" s="4" t="str">
        <f t="shared" si="6"/>
        <v/>
      </c>
    </row>
    <row r="76" spans="1:20" x14ac:dyDescent="0.35">
      <c r="A76" s="4">
        <v>63</v>
      </c>
      <c r="M76" s="8" t="e">
        <f>_xlfn.XLOOKUP($B76,Results!$A$12:$A$179,Results!$S$12:$S$179,,0)</f>
        <v>#N/A</v>
      </c>
      <c r="T76" s="4" t="str">
        <f t="shared" si="6"/>
        <v/>
      </c>
    </row>
    <row r="77" spans="1:20" x14ac:dyDescent="0.35">
      <c r="A77" s="4">
        <v>64</v>
      </c>
      <c r="M77" s="8" t="e">
        <f>_xlfn.XLOOKUP($B77,Results!$A$12:$A$179,Results!$S$12:$S$179,,0)</f>
        <v>#N/A</v>
      </c>
      <c r="T77" s="4" t="str">
        <f t="shared" si="6"/>
        <v/>
      </c>
    </row>
    <row r="78" spans="1:20" x14ac:dyDescent="0.35">
      <c r="A78" s="4">
        <v>65</v>
      </c>
      <c r="M78" s="8" t="e">
        <f>_xlfn.XLOOKUP($B78,Results!$A$12:$A$179,Results!$S$12:$S$179,,0)</f>
        <v>#N/A</v>
      </c>
      <c r="T78" s="4" t="str">
        <f t="shared" si="6"/>
        <v/>
      </c>
    </row>
    <row r="79" spans="1:20" x14ac:dyDescent="0.35">
      <c r="A79" s="4">
        <v>66</v>
      </c>
      <c r="M79" s="8" t="e">
        <f>_xlfn.XLOOKUP($B79,Results!$A$12:$A$179,Results!$S$12:$S$179,,0)</f>
        <v>#N/A</v>
      </c>
      <c r="T79" s="4" t="str">
        <f t="shared" ref="T79:T134" si="14">IF($L79,$N79&amp;" "&amp;$O79,"")</f>
        <v/>
      </c>
    </row>
    <row r="80" spans="1:20" x14ac:dyDescent="0.35">
      <c r="A80" s="4">
        <v>67</v>
      </c>
      <c r="M80" s="8" t="e">
        <f>_xlfn.XLOOKUP($B80,Results!$A$12:$A$179,Results!$S$12:$S$179,,0)</f>
        <v>#N/A</v>
      </c>
      <c r="T80" s="4" t="str">
        <f t="shared" si="14"/>
        <v/>
      </c>
    </row>
    <row r="81" spans="1:20" x14ac:dyDescent="0.35">
      <c r="A81" s="4">
        <v>68</v>
      </c>
      <c r="M81" s="8" t="e">
        <f>_xlfn.XLOOKUP($B81,Results!$A$12:$A$179,Results!$S$12:$S$179,,0)</f>
        <v>#N/A</v>
      </c>
      <c r="T81" s="4" t="str">
        <f t="shared" si="14"/>
        <v/>
      </c>
    </row>
    <row r="82" spans="1:20" x14ac:dyDescent="0.35">
      <c r="A82" s="4">
        <v>69</v>
      </c>
      <c r="M82" s="8" t="e">
        <f>_xlfn.XLOOKUP($B82,Results!$A$12:$A$179,Results!$S$12:$S$179,,0)</f>
        <v>#N/A</v>
      </c>
      <c r="T82" s="4" t="str">
        <f t="shared" si="14"/>
        <v/>
      </c>
    </row>
    <row r="83" spans="1:20" x14ac:dyDescent="0.35">
      <c r="A83" s="4">
        <v>70</v>
      </c>
      <c r="M83" s="8" t="e">
        <f>_xlfn.XLOOKUP($B83,Results!$A$12:$A$179,Results!$S$12:$S$179,,0)</f>
        <v>#N/A</v>
      </c>
      <c r="T83" s="4" t="str">
        <f t="shared" si="14"/>
        <v/>
      </c>
    </row>
    <row r="84" spans="1:20" x14ac:dyDescent="0.35">
      <c r="A84" s="4">
        <v>71</v>
      </c>
      <c r="M84" s="8" t="e">
        <f>_xlfn.XLOOKUP($B84,Results!$A$12:$A$179,Results!$S$12:$S$179,,0)</f>
        <v>#N/A</v>
      </c>
      <c r="T84" s="4" t="str">
        <f t="shared" si="14"/>
        <v/>
      </c>
    </row>
    <row r="85" spans="1:20" x14ac:dyDescent="0.35">
      <c r="A85" s="4">
        <v>72</v>
      </c>
      <c r="M85" s="8" t="e">
        <f>_xlfn.XLOOKUP($B85,Results!$A$12:$A$179,Results!$S$12:$S$179,,0)</f>
        <v>#N/A</v>
      </c>
      <c r="T85" s="4" t="str">
        <f t="shared" si="14"/>
        <v/>
      </c>
    </row>
    <row r="86" spans="1:20" x14ac:dyDescent="0.35">
      <c r="A86" s="4">
        <v>73</v>
      </c>
      <c r="M86" s="8" t="e">
        <f>_xlfn.XLOOKUP($B86,Results!$A$12:$A$179,Results!$S$12:$S$179,,0)</f>
        <v>#N/A</v>
      </c>
      <c r="T86" s="4" t="str">
        <f t="shared" si="14"/>
        <v/>
      </c>
    </row>
    <row r="87" spans="1:20" x14ac:dyDescent="0.35">
      <c r="A87" s="4">
        <v>74</v>
      </c>
      <c r="M87" s="8" t="e">
        <f>_xlfn.XLOOKUP($B87,Results!$A$12:$A$179,Results!$S$12:$S$179,,0)</f>
        <v>#N/A</v>
      </c>
      <c r="T87" s="4" t="str">
        <f t="shared" si="14"/>
        <v/>
      </c>
    </row>
    <row r="88" spans="1:20" x14ac:dyDescent="0.35">
      <c r="A88" s="4">
        <v>75</v>
      </c>
      <c r="M88" s="8" t="e">
        <f>_xlfn.XLOOKUP($B88,Results!$A$12:$A$179,Results!$S$12:$S$179,,0)</f>
        <v>#N/A</v>
      </c>
      <c r="T88" s="4" t="str">
        <f t="shared" si="14"/>
        <v/>
      </c>
    </row>
    <row r="89" spans="1:20" x14ac:dyDescent="0.35">
      <c r="A89" s="4">
        <v>76</v>
      </c>
      <c r="M89" s="8" t="e">
        <f>_xlfn.XLOOKUP($B89,Results!$A$12:$A$179,Results!$S$12:$S$179,,0)</f>
        <v>#N/A</v>
      </c>
      <c r="T89" s="4" t="str">
        <f t="shared" si="14"/>
        <v/>
      </c>
    </row>
    <row r="90" spans="1:20" x14ac:dyDescent="0.35">
      <c r="A90" s="4">
        <v>77</v>
      </c>
      <c r="M90" s="8" t="e">
        <f>_xlfn.XLOOKUP($B90,Results!$A$12:$A$179,Results!$S$12:$S$179,,0)</f>
        <v>#N/A</v>
      </c>
      <c r="T90" s="4" t="str">
        <f t="shared" si="14"/>
        <v/>
      </c>
    </row>
    <row r="91" spans="1:20" x14ac:dyDescent="0.35">
      <c r="A91" s="4">
        <v>78</v>
      </c>
      <c r="M91" s="8" t="e">
        <f>_xlfn.XLOOKUP($B91,Results!$A$12:$A$179,Results!$S$12:$S$179,,0)</f>
        <v>#N/A</v>
      </c>
      <c r="T91" s="4" t="str">
        <f t="shared" si="14"/>
        <v/>
      </c>
    </row>
    <row r="92" spans="1:20" x14ac:dyDescent="0.35">
      <c r="A92" s="4">
        <v>79</v>
      </c>
      <c r="M92" s="8" t="e">
        <f>_xlfn.XLOOKUP($B92,Results!$A$12:$A$179,Results!$S$12:$S$179,,0)</f>
        <v>#N/A</v>
      </c>
      <c r="T92" s="4" t="str">
        <f t="shared" si="14"/>
        <v/>
      </c>
    </row>
    <row r="93" spans="1:20" x14ac:dyDescent="0.35">
      <c r="A93" s="4">
        <v>80</v>
      </c>
      <c r="M93" s="8" t="e">
        <f>_xlfn.XLOOKUP($B93,Results!$A$12:$A$179,Results!$S$12:$S$179,,0)</f>
        <v>#N/A</v>
      </c>
      <c r="T93" s="4" t="str">
        <f t="shared" si="14"/>
        <v/>
      </c>
    </row>
    <row r="94" spans="1:20" x14ac:dyDescent="0.35">
      <c r="A94" s="4">
        <v>81</v>
      </c>
      <c r="M94" s="8" t="e">
        <f>_xlfn.XLOOKUP($B94,Results!$A$12:$A$179,Results!$S$12:$S$179,,0)</f>
        <v>#N/A</v>
      </c>
      <c r="T94" s="4" t="str">
        <f t="shared" si="14"/>
        <v/>
      </c>
    </row>
    <row r="95" spans="1:20" x14ac:dyDescent="0.35">
      <c r="A95" s="4">
        <v>82</v>
      </c>
      <c r="M95" s="8" t="e">
        <f>_xlfn.XLOOKUP($B95,Results!$A$12:$A$179,Results!$S$12:$S$179,,0)</f>
        <v>#N/A</v>
      </c>
      <c r="T95" s="4" t="str">
        <f t="shared" si="14"/>
        <v/>
      </c>
    </row>
    <row r="96" spans="1:20" x14ac:dyDescent="0.35">
      <c r="A96" s="4">
        <v>83</v>
      </c>
      <c r="M96" s="8" t="e">
        <f>_xlfn.XLOOKUP($B96,Results!$A$12:$A$179,Results!$S$12:$S$179,,0)</f>
        <v>#N/A</v>
      </c>
      <c r="T96" s="4" t="str">
        <f t="shared" si="14"/>
        <v/>
      </c>
    </row>
    <row r="97" spans="1:20" x14ac:dyDescent="0.35">
      <c r="A97" s="4">
        <v>84</v>
      </c>
      <c r="M97" s="8" t="e">
        <f>_xlfn.XLOOKUP($B97,Results!$A$12:$A$179,Results!$S$12:$S$179,,0)</f>
        <v>#N/A</v>
      </c>
      <c r="T97" s="4" t="str">
        <f t="shared" si="14"/>
        <v/>
      </c>
    </row>
    <row r="98" spans="1:20" x14ac:dyDescent="0.35">
      <c r="A98" s="4">
        <v>85</v>
      </c>
      <c r="M98" s="8" t="e">
        <f>_xlfn.XLOOKUP($B98,Results!$A$12:$A$179,Results!$S$12:$S$179,,0)</f>
        <v>#N/A</v>
      </c>
      <c r="T98" s="4" t="str">
        <f t="shared" si="14"/>
        <v/>
      </c>
    </row>
    <row r="99" spans="1:20" x14ac:dyDescent="0.35">
      <c r="A99" s="4">
        <v>86</v>
      </c>
      <c r="M99" s="8" t="e">
        <f>_xlfn.XLOOKUP($B99,Results!$A$12:$A$179,Results!$S$12:$S$179,,0)</f>
        <v>#N/A</v>
      </c>
      <c r="T99" s="4" t="str">
        <f t="shared" si="14"/>
        <v/>
      </c>
    </row>
    <row r="100" spans="1:20" x14ac:dyDescent="0.35">
      <c r="A100" s="4">
        <v>87</v>
      </c>
      <c r="M100" s="8" t="e">
        <f>_xlfn.XLOOKUP($B100,Results!$A$12:$A$179,Results!$S$12:$S$179,,0)</f>
        <v>#N/A</v>
      </c>
      <c r="T100" s="4" t="str">
        <f t="shared" si="14"/>
        <v/>
      </c>
    </row>
    <row r="101" spans="1:20" x14ac:dyDescent="0.35">
      <c r="A101" s="4">
        <v>88</v>
      </c>
      <c r="M101" s="8" t="e">
        <f>_xlfn.XLOOKUP($B101,Results!$A$12:$A$179,Results!$S$12:$S$179,,0)</f>
        <v>#N/A</v>
      </c>
      <c r="T101" s="4" t="str">
        <f t="shared" si="14"/>
        <v/>
      </c>
    </row>
    <row r="102" spans="1:20" x14ac:dyDescent="0.35">
      <c r="A102" s="4">
        <v>89</v>
      </c>
      <c r="M102" s="8" t="e">
        <f>_xlfn.XLOOKUP($B102,Results!$A$12:$A$179,Results!$S$12:$S$179,,0)</f>
        <v>#N/A</v>
      </c>
      <c r="T102" s="4" t="str">
        <f t="shared" si="14"/>
        <v/>
      </c>
    </row>
    <row r="103" spans="1:20" x14ac:dyDescent="0.35">
      <c r="A103" s="4">
        <v>90</v>
      </c>
      <c r="M103" s="8" t="e">
        <f>_xlfn.XLOOKUP($B103,Results!$A$12:$A$179,Results!$S$12:$S$179,,0)</f>
        <v>#N/A</v>
      </c>
      <c r="T103" s="4" t="str">
        <f t="shared" si="14"/>
        <v/>
      </c>
    </row>
    <row r="104" spans="1:20" x14ac:dyDescent="0.35">
      <c r="A104" s="4">
        <v>91</v>
      </c>
      <c r="M104" s="8" t="e">
        <f>_xlfn.XLOOKUP($B104,Results!$A$12:$A$179,Results!$S$12:$S$179,,0)</f>
        <v>#N/A</v>
      </c>
      <c r="T104" s="4" t="str">
        <f t="shared" si="14"/>
        <v/>
      </c>
    </row>
    <row r="105" spans="1:20" x14ac:dyDescent="0.35">
      <c r="A105" s="4">
        <v>92</v>
      </c>
      <c r="M105" s="8" t="e">
        <f>_xlfn.XLOOKUP($B105,Results!$A$12:$A$179,Results!$S$12:$S$179,,0)</f>
        <v>#N/A</v>
      </c>
      <c r="T105" s="4" t="str">
        <f t="shared" si="14"/>
        <v/>
      </c>
    </row>
    <row r="106" spans="1:20" x14ac:dyDescent="0.35">
      <c r="A106" s="4">
        <v>93</v>
      </c>
      <c r="M106" s="8" t="e">
        <f>_xlfn.XLOOKUP($B106,Results!$A$12:$A$179,Results!$S$12:$S$179,,0)</f>
        <v>#N/A</v>
      </c>
      <c r="T106" s="4" t="str">
        <f t="shared" si="14"/>
        <v/>
      </c>
    </row>
    <row r="107" spans="1:20" x14ac:dyDescent="0.35">
      <c r="A107" s="4">
        <v>94</v>
      </c>
      <c r="M107" s="8" t="e">
        <f>_xlfn.XLOOKUP($B107,Results!$A$12:$A$179,Results!$S$12:$S$179,,0)</f>
        <v>#N/A</v>
      </c>
      <c r="T107" s="4" t="str">
        <f t="shared" si="14"/>
        <v/>
      </c>
    </row>
    <row r="108" spans="1:20" x14ac:dyDescent="0.35">
      <c r="A108" s="4">
        <v>95</v>
      </c>
      <c r="M108" s="8" t="e">
        <f>_xlfn.XLOOKUP($B108,Results!$A$12:$A$179,Results!$S$12:$S$179,,0)</f>
        <v>#N/A</v>
      </c>
      <c r="T108" s="4" t="str">
        <f t="shared" si="14"/>
        <v/>
      </c>
    </row>
    <row r="109" spans="1:20" x14ac:dyDescent="0.35">
      <c r="A109" s="4">
        <v>96</v>
      </c>
      <c r="M109" s="8" t="e">
        <f>_xlfn.XLOOKUP($B109,Results!$A$12:$A$179,Results!$S$12:$S$179,,0)</f>
        <v>#N/A</v>
      </c>
      <c r="T109" s="4" t="str">
        <f t="shared" si="14"/>
        <v/>
      </c>
    </row>
    <row r="110" spans="1:20" x14ac:dyDescent="0.35">
      <c r="A110" s="4">
        <v>97</v>
      </c>
      <c r="M110" s="8" t="e">
        <f>_xlfn.XLOOKUP($B110,Results!$A$12:$A$179,Results!$S$12:$S$179,,0)</f>
        <v>#N/A</v>
      </c>
      <c r="T110" s="4" t="str">
        <f t="shared" si="14"/>
        <v/>
      </c>
    </row>
    <row r="111" spans="1:20" x14ac:dyDescent="0.35">
      <c r="A111" s="4">
        <v>98</v>
      </c>
      <c r="M111" s="8" t="e">
        <f>_xlfn.XLOOKUP($B111,Results!$A$12:$A$179,Results!$S$12:$S$179,,0)</f>
        <v>#N/A</v>
      </c>
      <c r="T111" s="4" t="str">
        <f t="shared" si="14"/>
        <v/>
      </c>
    </row>
    <row r="112" spans="1:20" x14ac:dyDescent="0.35">
      <c r="A112" s="4">
        <v>99</v>
      </c>
      <c r="M112" s="8" t="e">
        <f>_xlfn.XLOOKUP($B112,Results!$A$12:$A$179,Results!$S$12:$S$179,,0)</f>
        <v>#N/A</v>
      </c>
      <c r="T112" s="4" t="str">
        <f t="shared" si="14"/>
        <v/>
      </c>
    </row>
    <row r="113" spans="1:20" x14ac:dyDescent="0.35">
      <c r="A113" s="4">
        <v>100</v>
      </c>
      <c r="M113" s="8" t="e">
        <f>_xlfn.XLOOKUP($B113,Results!$A$12:$A$179,Results!$S$12:$S$179,,0)</f>
        <v>#N/A</v>
      </c>
      <c r="T113" s="4" t="str">
        <f t="shared" si="14"/>
        <v/>
      </c>
    </row>
    <row r="114" spans="1:20" x14ac:dyDescent="0.35">
      <c r="A114" s="4">
        <v>101</v>
      </c>
      <c r="M114" s="8" t="e">
        <f>_xlfn.XLOOKUP($B114,Results!$A$12:$A$179,Results!$S$12:$S$179,,0)</f>
        <v>#N/A</v>
      </c>
      <c r="T114" s="4" t="str">
        <f t="shared" si="14"/>
        <v/>
      </c>
    </row>
    <row r="115" spans="1:20" x14ac:dyDescent="0.35">
      <c r="A115" s="4">
        <v>102</v>
      </c>
      <c r="M115" s="8" t="e">
        <f>_xlfn.XLOOKUP($B115,Results!$A$12:$A$179,Results!$S$12:$S$179,,0)</f>
        <v>#N/A</v>
      </c>
      <c r="T115" s="4" t="str">
        <f t="shared" si="14"/>
        <v/>
      </c>
    </row>
    <row r="116" spans="1:20" x14ac:dyDescent="0.35">
      <c r="A116" s="4">
        <v>103</v>
      </c>
      <c r="M116" s="8" t="e">
        <f>_xlfn.XLOOKUP($B116,Results!$A$12:$A$179,Results!$S$12:$S$179,,0)</f>
        <v>#N/A</v>
      </c>
      <c r="T116" s="4" t="str">
        <f t="shared" si="14"/>
        <v/>
      </c>
    </row>
    <row r="117" spans="1:20" x14ac:dyDescent="0.35">
      <c r="A117" s="4">
        <v>104</v>
      </c>
      <c r="M117" s="8" t="e">
        <f>_xlfn.XLOOKUP($B117,Results!$A$12:$A$179,Results!$S$12:$S$179,,0)</f>
        <v>#N/A</v>
      </c>
      <c r="T117" s="4" t="str">
        <f t="shared" si="14"/>
        <v/>
      </c>
    </row>
    <row r="118" spans="1:20" x14ac:dyDescent="0.35">
      <c r="A118" s="4">
        <v>105</v>
      </c>
      <c r="M118" s="8" t="e">
        <f>_xlfn.XLOOKUP($B118,Results!$A$12:$A$179,Results!$S$12:$S$179,,0)</f>
        <v>#N/A</v>
      </c>
      <c r="T118" s="4" t="str">
        <f t="shared" si="14"/>
        <v/>
      </c>
    </row>
    <row r="119" spans="1:20" x14ac:dyDescent="0.35">
      <c r="A119" s="4">
        <v>106</v>
      </c>
      <c r="M119" s="8" t="e">
        <f>_xlfn.XLOOKUP($B119,Results!$A$12:$A$179,Results!$S$12:$S$179,,0)</f>
        <v>#N/A</v>
      </c>
      <c r="T119" s="4" t="str">
        <f t="shared" si="14"/>
        <v/>
      </c>
    </row>
    <row r="120" spans="1:20" x14ac:dyDescent="0.35">
      <c r="A120" s="4">
        <v>107</v>
      </c>
      <c r="M120" s="8" t="e">
        <f>_xlfn.XLOOKUP($B120,Results!$A$12:$A$179,Results!$S$12:$S$179,,0)</f>
        <v>#N/A</v>
      </c>
      <c r="T120" s="4" t="str">
        <f t="shared" si="14"/>
        <v/>
      </c>
    </row>
    <row r="121" spans="1:20" x14ac:dyDescent="0.35">
      <c r="A121" s="4">
        <v>108</v>
      </c>
      <c r="M121" s="8" t="e">
        <f>_xlfn.XLOOKUP($B121,Results!$A$12:$A$179,Results!$S$12:$S$179,,0)</f>
        <v>#N/A</v>
      </c>
      <c r="T121" s="4" t="str">
        <f t="shared" si="14"/>
        <v/>
      </c>
    </row>
    <row r="122" spans="1:20" x14ac:dyDescent="0.35">
      <c r="A122" s="4">
        <v>109</v>
      </c>
      <c r="M122" s="8" t="e">
        <f>_xlfn.XLOOKUP($B122,Results!$A$12:$A$179,Results!$S$12:$S$179,,0)</f>
        <v>#N/A</v>
      </c>
      <c r="T122" s="4" t="str">
        <f t="shared" si="14"/>
        <v/>
      </c>
    </row>
    <row r="123" spans="1:20" x14ac:dyDescent="0.35">
      <c r="A123" s="4">
        <v>110</v>
      </c>
      <c r="M123" s="8" t="e">
        <f>_xlfn.XLOOKUP($B123,Results!$A$12:$A$179,Results!$S$12:$S$179,,0)</f>
        <v>#N/A</v>
      </c>
      <c r="T123" s="4" t="str">
        <f t="shared" si="14"/>
        <v/>
      </c>
    </row>
    <row r="124" spans="1:20" x14ac:dyDescent="0.35">
      <c r="A124" s="4">
        <v>111</v>
      </c>
      <c r="M124" s="8" t="e">
        <f>_xlfn.XLOOKUP($B124,Results!$A$12:$A$179,Results!$S$12:$S$179,,0)</f>
        <v>#N/A</v>
      </c>
      <c r="T124" s="4" t="str">
        <f t="shared" si="14"/>
        <v/>
      </c>
    </row>
    <row r="125" spans="1:20" x14ac:dyDescent="0.35">
      <c r="A125" s="4">
        <v>112</v>
      </c>
      <c r="M125" s="8" t="e">
        <f>_xlfn.XLOOKUP($B125,Results!$A$12:$A$179,Results!$S$12:$S$179,,0)</f>
        <v>#N/A</v>
      </c>
      <c r="T125" s="4" t="str">
        <f t="shared" si="14"/>
        <v/>
      </c>
    </row>
    <row r="126" spans="1:20" x14ac:dyDescent="0.35">
      <c r="A126" s="4">
        <v>113</v>
      </c>
      <c r="M126" s="8" t="e">
        <f>_xlfn.XLOOKUP($B126,Results!$A$12:$A$179,Results!$S$12:$S$179,,0)</f>
        <v>#N/A</v>
      </c>
      <c r="T126" s="4" t="str">
        <f t="shared" si="14"/>
        <v/>
      </c>
    </row>
    <row r="127" spans="1:20" x14ac:dyDescent="0.35">
      <c r="A127" s="4">
        <v>114</v>
      </c>
      <c r="M127" s="8" t="e">
        <f>_xlfn.XLOOKUP($B127,Results!$A$12:$A$179,Results!$S$12:$S$179,,0)</f>
        <v>#N/A</v>
      </c>
      <c r="T127" s="4" t="str">
        <f t="shared" si="14"/>
        <v/>
      </c>
    </row>
    <row r="128" spans="1:20" x14ac:dyDescent="0.35">
      <c r="A128" s="4">
        <v>115</v>
      </c>
      <c r="M128" s="8" t="e">
        <f>_xlfn.XLOOKUP($B128,Results!$A$12:$A$179,Results!$S$12:$S$179,,0)</f>
        <v>#N/A</v>
      </c>
      <c r="T128" s="4" t="str">
        <f t="shared" si="14"/>
        <v/>
      </c>
    </row>
    <row r="129" spans="1:20" x14ac:dyDescent="0.35">
      <c r="A129" s="4">
        <v>116</v>
      </c>
      <c r="M129" s="8" t="e">
        <f>_xlfn.XLOOKUP($B129,Results!$A$12:$A$179,Results!$S$12:$S$179,,0)</f>
        <v>#N/A</v>
      </c>
      <c r="T129" s="4" t="str">
        <f t="shared" si="14"/>
        <v/>
      </c>
    </row>
    <row r="130" spans="1:20" x14ac:dyDescent="0.35">
      <c r="A130" s="4">
        <v>117</v>
      </c>
      <c r="M130" s="8" t="e">
        <f>_xlfn.XLOOKUP($B130,Results!$A$12:$A$179,Results!$S$12:$S$179,,0)</f>
        <v>#N/A</v>
      </c>
      <c r="T130" s="4" t="str">
        <f t="shared" si="14"/>
        <v/>
      </c>
    </row>
    <row r="131" spans="1:20" x14ac:dyDescent="0.35">
      <c r="A131" s="4">
        <v>118</v>
      </c>
      <c r="M131" s="8" t="e">
        <f>_xlfn.XLOOKUP($B131,Results!$A$12:$A$179,Results!$S$12:$S$179,,0)</f>
        <v>#N/A</v>
      </c>
      <c r="T131" s="4" t="str">
        <f t="shared" si="14"/>
        <v/>
      </c>
    </row>
    <row r="132" spans="1:20" x14ac:dyDescent="0.35">
      <c r="A132" s="4">
        <v>119</v>
      </c>
      <c r="M132" s="8" t="e">
        <f>_xlfn.XLOOKUP($B132,Results!$A$12:$A$179,Results!$S$12:$S$179,,0)</f>
        <v>#N/A</v>
      </c>
      <c r="T132" s="4" t="str">
        <f t="shared" si="14"/>
        <v/>
      </c>
    </row>
    <row r="133" spans="1:20" x14ac:dyDescent="0.35">
      <c r="A133" s="4">
        <v>120</v>
      </c>
      <c r="M133" s="8" t="e">
        <f>_xlfn.XLOOKUP($B133,Results!$A$12:$A$179,Results!$S$12:$S$179,,0)</f>
        <v>#N/A</v>
      </c>
      <c r="T133" s="4" t="str">
        <f t="shared" si="14"/>
        <v/>
      </c>
    </row>
    <row r="134" spans="1:20" x14ac:dyDescent="0.35">
      <c r="A134" s="4">
        <v>121</v>
      </c>
      <c r="M134" s="8" t="e">
        <f>_xlfn.XLOOKUP($B134,Results!$A$12:$A$179,Results!$S$12:$S$179,,0)</f>
        <v>#N/A</v>
      </c>
      <c r="T134" s="4" t="str">
        <f t="shared" si="14"/>
        <v/>
      </c>
    </row>
    <row r="135" spans="1:20" x14ac:dyDescent="0.35">
      <c r="A135" s="4">
        <v>122</v>
      </c>
      <c r="M135" s="8" t="e">
        <f>_xlfn.XLOOKUP($B135,Results!$A$12:$A$179,Results!$S$12:$S$179,,0)</f>
        <v>#N/A</v>
      </c>
    </row>
    <row r="136" spans="1:20" x14ac:dyDescent="0.35">
      <c r="A136" s="4">
        <v>123</v>
      </c>
      <c r="M136" s="8" t="e">
        <f>_xlfn.XLOOKUP($B136,Results!$A$12:$A$179,Results!$S$12:$S$179,,0)</f>
        <v>#N/A</v>
      </c>
    </row>
    <row r="137" spans="1:20" x14ac:dyDescent="0.35">
      <c r="A137" s="4">
        <v>124</v>
      </c>
      <c r="M137" s="8" t="e">
        <f>_xlfn.XLOOKUP($B137,Results!$A$12:$A$179,Results!$S$12:$S$179,,0)</f>
        <v>#N/A</v>
      </c>
    </row>
    <row r="138" spans="1:20" x14ac:dyDescent="0.35">
      <c r="A138" s="4">
        <v>125</v>
      </c>
      <c r="M138" s="8" t="e">
        <f>_xlfn.XLOOKUP($B138,Results!$A$12:$A$179,Results!$S$12:$S$179,,0)</f>
        <v>#N/A</v>
      </c>
    </row>
    <row r="139" spans="1:20" x14ac:dyDescent="0.35">
      <c r="A139" s="4">
        <v>126</v>
      </c>
      <c r="M139" s="8" t="e">
        <f>_xlfn.XLOOKUP($B139,Results!$A$12:$A$179,Results!$S$12:$S$179,,0)</f>
        <v>#N/A</v>
      </c>
    </row>
    <row r="140" spans="1:20" x14ac:dyDescent="0.35">
      <c r="A140" s="4">
        <v>127</v>
      </c>
      <c r="M140" s="8" t="e">
        <f>_xlfn.XLOOKUP($B140,Results!$A$12:$A$179,Results!$S$12:$S$179,,0)</f>
        <v>#N/A</v>
      </c>
    </row>
    <row r="141" spans="1:20" x14ac:dyDescent="0.35">
      <c r="A141" s="4">
        <v>128</v>
      </c>
      <c r="M141" s="8" t="e">
        <f>_xlfn.XLOOKUP($B141,Results!$A$12:$A$179,Results!$S$12:$S$179,,0)</f>
        <v>#N/A</v>
      </c>
    </row>
    <row r="142" spans="1:20" x14ac:dyDescent="0.35">
      <c r="A142" s="4">
        <v>129</v>
      </c>
      <c r="M142" s="8" t="e">
        <f>_xlfn.XLOOKUP($B142,Results!$A$12:$A$179,Results!$S$12:$S$179,,0)</f>
        <v>#N/A</v>
      </c>
    </row>
    <row r="143" spans="1:20" x14ac:dyDescent="0.35">
      <c r="A143" s="4">
        <v>130</v>
      </c>
      <c r="M143" s="8" t="e">
        <f>_xlfn.XLOOKUP($B143,Results!$A$12:$A$179,Results!$S$12:$S$179,,0)</f>
        <v>#N/A</v>
      </c>
    </row>
    <row r="144" spans="1:20" x14ac:dyDescent="0.35">
      <c r="A144" s="4">
        <v>131</v>
      </c>
      <c r="M144" s="8" t="e">
        <f>_xlfn.XLOOKUP($B144,Results!$A$12:$A$179,Results!$S$12:$S$179,,0)</f>
        <v>#N/A</v>
      </c>
    </row>
    <row r="145" spans="1:13" x14ac:dyDescent="0.35">
      <c r="A145" s="4">
        <v>132</v>
      </c>
      <c r="M145" s="8" t="e">
        <f>_xlfn.XLOOKUP($B145,Results!$A$12:$A$179,Results!$S$12:$S$179,,0)</f>
        <v>#N/A</v>
      </c>
    </row>
    <row r="146" spans="1:13" x14ac:dyDescent="0.35">
      <c r="A146" s="4">
        <v>133</v>
      </c>
      <c r="M146" s="8" t="e">
        <f>_xlfn.XLOOKUP($B146,Results!$A$12:$A$179,Results!$S$12:$S$179,,0)</f>
        <v>#N/A</v>
      </c>
    </row>
    <row r="147" spans="1:13" x14ac:dyDescent="0.35">
      <c r="A147" s="4">
        <v>134</v>
      </c>
      <c r="M147" s="8" t="e">
        <f>_xlfn.XLOOKUP($B147,Results!$A$12:$A$179,Results!$S$12:$S$179,,0)</f>
        <v>#N/A</v>
      </c>
    </row>
    <row r="148" spans="1:13" x14ac:dyDescent="0.35">
      <c r="A148" s="4">
        <v>135</v>
      </c>
      <c r="M148" s="8" t="e">
        <f>_xlfn.XLOOKUP($B148,Results!$A$12:$A$179,Results!$S$12:$S$179,,0)</f>
        <v>#N/A</v>
      </c>
    </row>
    <row r="149" spans="1:13" x14ac:dyDescent="0.35">
      <c r="A149" s="4">
        <v>136</v>
      </c>
      <c r="M149" s="8" t="e">
        <f>_xlfn.XLOOKUP($B149,Results!$A$12:$A$179,Results!$S$12:$S$179,,0)</f>
        <v>#N/A</v>
      </c>
    </row>
    <row r="150" spans="1:13" x14ac:dyDescent="0.35">
      <c r="A150" s="4">
        <v>137</v>
      </c>
      <c r="M150" s="8" t="e">
        <f>_xlfn.XLOOKUP($B150,Results!$A$12:$A$179,Results!$S$12:$S$179,,0)</f>
        <v>#N/A</v>
      </c>
    </row>
    <row r="151" spans="1:13" x14ac:dyDescent="0.35">
      <c r="A151" s="4">
        <v>138</v>
      </c>
      <c r="M151" s="8" t="e">
        <f>_xlfn.XLOOKUP($B151,Results!$A$12:$A$179,Results!$S$12:$S$179,,0)</f>
        <v>#N/A</v>
      </c>
    </row>
    <row r="152" spans="1:13" x14ac:dyDescent="0.35">
      <c r="A152" s="4">
        <v>139</v>
      </c>
      <c r="M152" s="8" t="e">
        <f>_xlfn.XLOOKUP($B152,Results!$A$12:$A$179,Results!$S$12:$S$179,,0)</f>
        <v>#N/A</v>
      </c>
    </row>
    <row r="153" spans="1:13" x14ac:dyDescent="0.35">
      <c r="A153" s="4">
        <v>140</v>
      </c>
      <c r="M153" s="8" t="e">
        <f>_xlfn.XLOOKUP($B153,Results!$A$12:$A$179,Results!$S$12:$S$179,,0)</f>
        <v>#N/A</v>
      </c>
    </row>
    <row r="154" spans="1:13" x14ac:dyDescent="0.35">
      <c r="A154" s="4">
        <v>141</v>
      </c>
      <c r="M154" s="8" t="e">
        <f>_xlfn.XLOOKUP($B154,Results!$A$12:$A$179,Results!$S$12:$S$179,,0)</f>
        <v>#N/A</v>
      </c>
    </row>
    <row r="155" spans="1:13" x14ac:dyDescent="0.35">
      <c r="A155" s="4">
        <v>142</v>
      </c>
      <c r="M155" s="8" t="e">
        <f>_xlfn.XLOOKUP($B155,Results!$A$12:$A$179,Results!$S$12:$S$179,,0)</f>
        <v>#N/A</v>
      </c>
    </row>
    <row r="156" spans="1:13" x14ac:dyDescent="0.35">
      <c r="A156" s="4">
        <v>143</v>
      </c>
      <c r="M156" s="8" t="e">
        <f>_xlfn.XLOOKUP($B156,Results!$A$12:$A$179,Results!$S$12:$S$179,,0)</f>
        <v>#N/A</v>
      </c>
    </row>
    <row r="157" spans="1:13" x14ac:dyDescent="0.35">
      <c r="A157" s="4">
        <v>144</v>
      </c>
      <c r="M157" s="8" t="e">
        <f>_xlfn.XLOOKUP($B157,Results!$A$12:$A$179,Results!$S$12:$S$179,,0)</f>
        <v>#N/A</v>
      </c>
    </row>
    <row r="158" spans="1:13" x14ac:dyDescent="0.35">
      <c r="A158" s="4">
        <v>145</v>
      </c>
      <c r="M158" s="8" t="e">
        <f>_xlfn.XLOOKUP($B158,Results!$A$12:$A$179,Results!$S$12:$S$179,,0)</f>
        <v>#N/A</v>
      </c>
    </row>
    <row r="159" spans="1:13" x14ac:dyDescent="0.35">
      <c r="A159" s="4">
        <v>146</v>
      </c>
      <c r="M159" s="8" t="e">
        <f>_xlfn.XLOOKUP($B159,Results!$A$12:$A$179,Results!$S$12:$S$179,,0)</f>
        <v>#N/A</v>
      </c>
    </row>
    <row r="160" spans="1:13" x14ac:dyDescent="0.35">
      <c r="A160" s="4">
        <v>147</v>
      </c>
      <c r="M160" s="8" t="e">
        <f>_xlfn.XLOOKUP($B160,Results!$A$12:$A$179,Results!$S$12:$S$179,,0)</f>
        <v>#N/A</v>
      </c>
    </row>
    <row r="161" spans="1:13" x14ac:dyDescent="0.35">
      <c r="A161" s="4">
        <v>148</v>
      </c>
      <c r="M161" s="8" t="e">
        <f>_xlfn.XLOOKUP($B161,Results!$A$12:$A$179,Results!$S$12:$S$179,,0)</f>
        <v>#N/A</v>
      </c>
    </row>
    <row r="162" spans="1:13" x14ac:dyDescent="0.35">
      <c r="A162" s="4">
        <v>149</v>
      </c>
      <c r="M162" s="8" t="e">
        <f>_xlfn.XLOOKUP($B162,Results!$A$12:$A$179,Results!$S$12:$S$179,,0)</f>
        <v>#N/A</v>
      </c>
    </row>
    <row r="163" spans="1:13" x14ac:dyDescent="0.35">
      <c r="A163" s="4">
        <v>150</v>
      </c>
      <c r="M163" s="8" t="e">
        <f>_xlfn.XLOOKUP($B163,Results!$A$12:$A$179,Results!$S$12:$S$179,,0)</f>
        <v>#N/A</v>
      </c>
    </row>
    <row r="164" spans="1:13" x14ac:dyDescent="0.35">
      <c r="A164" s="4">
        <v>151</v>
      </c>
      <c r="M164" s="8" t="e">
        <f>_xlfn.XLOOKUP($B164,Results!$A$12:$A$179,Results!$S$12:$S$179,,0)</f>
        <v>#N/A</v>
      </c>
    </row>
    <row r="165" spans="1:13" x14ac:dyDescent="0.35">
      <c r="A165" s="4">
        <v>152</v>
      </c>
      <c r="M165" s="8" t="e">
        <f>_xlfn.XLOOKUP($B165,Results!$A$12:$A$179,Results!$S$12:$S$179,,0)</f>
        <v>#N/A</v>
      </c>
    </row>
    <row r="166" spans="1:13" x14ac:dyDescent="0.35">
      <c r="A166" s="4">
        <v>153</v>
      </c>
      <c r="M166" s="8" t="e">
        <f>_xlfn.XLOOKUP($B166,Results!$A$12:$A$179,Results!$S$12:$S$179,,0)</f>
        <v>#N/A</v>
      </c>
    </row>
    <row r="167" spans="1:13" x14ac:dyDescent="0.35">
      <c r="M167" s="8" t="e">
        <f>_xlfn.XLOOKUP($B167,Results!$A$12:$A$179,Results!$S$12:$S$179,,0)</f>
        <v>#N/A</v>
      </c>
    </row>
    <row r="168" spans="1:13" x14ac:dyDescent="0.35">
      <c r="M168" s="8" t="e">
        <f>_xlfn.XLOOKUP($B168,Results!$A$12:$A$179,Results!$S$12:$S$179,,0)</f>
        <v>#N/A</v>
      </c>
    </row>
    <row r="169" spans="1:13" x14ac:dyDescent="0.35">
      <c r="M169" s="8" t="e">
        <f>_xlfn.XLOOKUP($B169,Results!$A$12:$A$179,Results!$S$12:$S$179,,0)</f>
        <v>#N/A</v>
      </c>
    </row>
    <row r="170" spans="1:13" x14ac:dyDescent="0.35">
      <c r="M170" s="8" t="e">
        <f>_xlfn.XLOOKUP($B170,Results!$A$12:$A$179,Results!$S$12:$S$179,,0)</f>
        <v>#N/A</v>
      </c>
    </row>
    <row r="171" spans="1:13" x14ac:dyDescent="0.35">
      <c r="M171" s="8" t="e">
        <f>_xlfn.XLOOKUP($B171,Results!$A$12:$A$179,Results!$S$12:$S$179,,0)</f>
        <v>#N/A</v>
      </c>
    </row>
    <row r="172" spans="1:13" x14ac:dyDescent="0.35">
      <c r="M172" s="8" t="e">
        <f>_xlfn.XLOOKUP($B172,Results!$A$12:$A$179,Results!$S$12:$S$179,,0)</f>
        <v>#N/A</v>
      </c>
    </row>
    <row r="173" spans="1:13" x14ac:dyDescent="0.35">
      <c r="M173" s="8" t="e">
        <f>_xlfn.XLOOKUP($B173,Results!$A$12:$A$179,Results!$S$12:$S$179,,0)</f>
        <v>#N/A</v>
      </c>
    </row>
    <row r="174" spans="1:13" x14ac:dyDescent="0.35">
      <c r="M174" s="8" t="e">
        <f>_xlfn.XLOOKUP($B174,Results!$A$12:$A$179,Results!$S$12:$S$179,,0)</f>
        <v>#N/A</v>
      </c>
    </row>
    <row r="175" spans="1:13" x14ac:dyDescent="0.35">
      <c r="M175" s="8" t="e">
        <f>_xlfn.XLOOKUP($B175,Results!$A$12:$A$179,Results!$S$12:$S$179,,0)</f>
        <v>#N/A</v>
      </c>
    </row>
    <row r="176" spans="1:13" x14ac:dyDescent="0.35">
      <c r="M176" s="8" t="e">
        <f>_xlfn.XLOOKUP($B176,Results!$A$12:$A$179,Results!$S$12:$S$179,,0)</f>
        <v>#N/A</v>
      </c>
    </row>
    <row r="177" spans="13:13" x14ac:dyDescent="0.35">
      <c r="M177" s="8" t="e">
        <f>_xlfn.XLOOKUP($B177,Results!$A$12:$A$179,Results!$S$12:$S$179,,0)</f>
        <v>#N/A</v>
      </c>
    </row>
    <row r="178" spans="13:13" x14ac:dyDescent="0.35">
      <c r="M178" s="8" t="e">
        <f>_xlfn.XLOOKUP($B178,Results!$A$12:$A$179,Results!$S$12:$S$179,,0)</f>
        <v>#N/A</v>
      </c>
    </row>
    <row r="179" spans="13:13" x14ac:dyDescent="0.35">
      <c r="M179" s="8" t="e">
        <f>_xlfn.XLOOKUP($B179,Results!$A$12:$A$179,Results!$S$12:$S$179,,0)</f>
        <v>#N/A</v>
      </c>
    </row>
    <row r="180" spans="13:13" x14ac:dyDescent="0.35">
      <c r="M180" s="8" t="e">
        <f>_xlfn.XLOOKUP($B180,Results!$A$12:$A$179,Results!$S$12:$S$179,,0)</f>
        <v>#N/A</v>
      </c>
    </row>
    <row r="181" spans="13:13" x14ac:dyDescent="0.35">
      <c r="M181" s="8" t="e">
        <f>_xlfn.XLOOKUP($B181,Results!$A$12:$A$179,Results!$S$12:$S$179,,0)</f>
        <v>#N/A</v>
      </c>
    </row>
    <row r="182" spans="13:13" x14ac:dyDescent="0.35">
      <c r="M182" s="8" t="e">
        <f>_xlfn.XLOOKUP($B182,Results!$A$12:$A$179,Results!$S$12:$S$179,,0)</f>
        <v>#N/A</v>
      </c>
    </row>
    <row r="183" spans="13:13" x14ac:dyDescent="0.35">
      <c r="M183" s="8" t="e">
        <f>_xlfn.XLOOKUP($B183,Results!$A$12:$A$179,Results!$S$12:$S$179,,0)</f>
        <v>#N/A</v>
      </c>
    </row>
    <row r="184" spans="13:13" x14ac:dyDescent="0.35">
      <c r="M184" s="8" t="e">
        <f>_xlfn.XLOOKUP($B184,Results!$A$12:$A$179,Results!$S$12:$S$179,,0)</f>
        <v>#N/A</v>
      </c>
    </row>
    <row r="185" spans="13:13" x14ac:dyDescent="0.35">
      <c r="M185" s="8" t="e">
        <f>_xlfn.XLOOKUP($B185,Results!$A$12:$A$179,Results!$S$12:$S$179,,0)</f>
        <v>#N/A</v>
      </c>
    </row>
    <row r="186" spans="13:13" x14ac:dyDescent="0.35">
      <c r="M186" s="8" t="e">
        <f>_xlfn.XLOOKUP($B186,Results!$A$12:$A$179,Results!$S$12:$S$179,,0)</f>
        <v>#N/A</v>
      </c>
    </row>
    <row r="187" spans="13:13" x14ac:dyDescent="0.35">
      <c r="M187" s="8" t="e">
        <f>_xlfn.XLOOKUP($B187,Results!$A$12:$A$179,Results!$S$12:$S$179,,0)</f>
        <v>#N/A</v>
      </c>
    </row>
    <row r="188" spans="13:13" x14ac:dyDescent="0.35">
      <c r="M188" s="8" t="e">
        <f>_xlfn.XLOOKUP($B188,Results!$A$12:$A$179,Results!$S$12:$S$179,,0)</f>
        <v>#N/A</v>
      </c>
    </row>
    <row r="189" spans="13:13" x14ac:dyDescent="0.35">
      <c r="M189" s="8" t="e">
        <f>_xlfn.XLOOKUP($B189,Results!$A$12:$A$179,Results!$S$12:$S$179,,0)</f>
        <v>#N/A</v>
      </c>
    </row>
    <row r="190" spans="13:13" x14ac:dyDescent="0.35">
      <c r="M190" s="8" t="e">
        <f>_xlfn.XLOOKUP($B190,Results!$A$12:$A$179,Results!$S$12:$S$179,,0)</f>
        <v>#N/A</v>
      </c>
    </row>
    <row r="191" spans="13:13" x14ac:dyDescent="0.35">
      <c r="M191" s="8" t="e">
        <f>_xlfn.XLOOKUP($B191,Results!$A$12:$A$179,Results!$S$12:$S$179,,0)</f>
        <v>#N/A</v>
      </c>
    </row>
    <row r="192" spans="13:13" x14ac:dyDescent="0.35">
      <c r="M192" s="8" t="e">
        <f>_xlfn.XLOOKUP($B192,Results!$A$12:$A$179,Results!$S$12:$S$179,,0)</f>
        <v>#N/A</v>
      </c>
    </row>
    <row r="193" spans="13:13" x14ac:dyDescent="0.35">
      <c r="M193" s="8" t="e">
        <f>_xlfn.XLOOKUP($B193,Results!$A$12:$A$179,Results!$S$12:$S$179,,0)</f>
        <v>#N/A</v>
      </c>
    </row>
    <row r="194" spans="13:13" x14ac:dyDescent="0.35">
      <c r="M194" s="8" t="e">
        <f>_xlfn.XLOOKUP($B194,Results!$A$12:$A$179,Results!$S$12:$S$179,,0)</f>
        <v>#N/A</v>
      </c>
    </row>
    <row r="195" spans="13:13" x14ac:dyDescent="0.35">
      <c r="M195" s="8" t="e">
        <f>_xlfn.XLOOKUP($B195,Results!$A$12:$A$179,Results!$S$12:$S$179,,0)</f>
        <v>#N/A</v>
      </c>
    </row>
    <row r="196" spans="13:13" x14ac:dyDescent="0.35">
      <c r="M196" s="8" t="e">
        <f>_xlfn.XLOOKUP($B196,Results!$A$12:$A$179,Results!$S$12:$S$179,,0)</f>
        <v>#N/A</v>
      </c>
    </row>
    <row r="197" spans="13:13" x14ac:dyDescent="0.35">
      <c r="M197" s="8" t="e">
        <f>_xlfn.XLOOKUP($B197,Results!$A$12:$A$179,Results!$S$12:$S$179,,0)</f>
        <v>#N/A</v>
      </c>
    </row>
    <row r="198" spans="13:13" x14ac:dyDescent="0.35">
      <c r="M198" s="8" t="e">
        <f>_xlfn.XLOOKUP($B198,Results!$A$12:$A$179,Results!$S$12:$S$179,,0)</f>
        <v>#N/A</v>
      </c>
    </row>
    <row r="199" spans="13:13" x14ac:dyDescent="0.35">
      <c r="M199" s="8" t="e">
        <f>_xlfn.XLOOKUP($B199,Results!$A$12:$A$179,Results!$S$12:$S$179,,0)</f>
        <v>#N/A</v>
      </c>
    </row>
    <row r="200" spans="13:13" x14ac:dyDescent="0.35">
      <c r="M200" s="8" t="e">
        <f>_xlfn.XLOOKUP($B200,Results!$A$12:$A$179,Results!$S$12:$S$179,,0)</f>
        <v>#N/A</v>
      </c>
    </row>
    <row r="201" spans="13:13" x14ac:dyDescent="0.35">
      <c r="M201" s="8" t="e">
        <f>_xlfn.XLOOKUP($B201,Results!$A$12:$A$179,Results!$S$12:$S$179,,0)</f>
        <v>#N/A</v>
      </c>
    </row>
    <row r="202" spans="13:13" x14ac:dyDescent="0.35">
      <c r="M202" s="8" t="e">
        <f>_xlfn.XLOOKUP($B202,Results!$A$12:$A$179,Results!$S$12:$S$179,,0)</f>
        <v>#N/A</v>
      </c>
    </row>
    <row r="203" spans="13:13" x14ac:dyDescent="0.35">
      <c r="M203" s="8" t="e">
        <f>_xlfn.XLOOKUP($B203,Results!$A$12:$A$179,Results!$S$12:$S$179,,0)</f>
        <v>#N/A</v>
      </c>
    </row>
    <row r="204" spans="13:13" x14ac:dyDescent="0.35">
      <c r="M204" s="8" t="e">
        <f>_xlfn.XLOOKUP($B204,Results!$A$12:$A$179,Results!$S$12:$S$179,,0)</f>
        <v>#N/A</v>
      </c>
    </row>
    <row r="205" spans="13:13" x14ac:dyDescent="0.35">
      <c r="M205" s="8" t="e">
        <f>_xlfn.XLOOKUP($B205,Results!$A$12:$A$179,Results!$S$12:$S$179,,0)</f>
        <v>#N/A</v>
      </c>
    </row>
    <row r="206" spans="13:13" x14ac:dyDescent="0.35">
      <c r="M206" s="8" t="e">
        <f>_xlfn.XLOOKUP($B206,Results!$A$12:$A$179,Results!$S$12:$S$179,,0)</f>
        <v>#N/A</v>
      </c>
    </row>
    <row r="207" spans="13:13" x14ac:dyDescent="0.35">
      <c r="M207" s="8" t="e">
        <f>_xlfn.XLOOKUP($B207,Results!$A$12:$A$179,Results!$S$12:$S$179,,0)</f>
        <v>#N/A</v>
      </c>
    </row>
    <row r="208" spans="13:13" x14ac:dyDescent="0.35">
      <c r="M208" s="8" t="e">
        <f>_xlfn.XLOOKUP($B208,Results!$A$12:$A$179,Results!$S$12:$S$179,,0)</f>
        <v>#N/A</v>
      </c>
    </row>
    <row r="209" spans="13:13" x14ac:dyDescent="0.35">
      <c r="M209" s="8" t="e">
        <f>_xlfn.XLOOKUP($B209,Results!$A$12:$A$179,Results!$S$12:$S$179,,0)</f>
        <v>#N/A</v>
      </c>
    </row>
    <row r="210" spans="13:13" x14ac:dyDescent="0.35">
      <c r="M210" s="8" t="e">
        <f>_xlfn.XLOOKUP($B210,Results!$A$12:$A$179,Results!$S$12:$S$179,,0)</f>
        <v>#N/A</v>
      </c>
    </row>
    <row r="211" spans="13:13" x14ac:dyDescent="0.35">
      <c r="M211" s="8" t="e">
        <f>_xlfn.XLOOKUP($B211,Results!$A$12:$A$179,Results!$S$12:$S$179,,0)</f>
        <v>#N/A</v>
      </c>
    </row>
    <row r="212" spans="13:13" x14ac:dyDescent="0.35">
      <c r="M212" s="8" t="e">
        <f>_xlfn.XLOOKUP($B212,Results!$A$12:$A$179,Results!$S$12:$S$179,,0)</f>
        <v>#N/A</v>
      </c>
    </row>
    <row r="213" spans="13:13" x14ac:dyDescent="0.35">
      <c r="M213" s="8" t="e">
        <f>_xlfn.XLOOKUP($B213,Results!$A$12:$A$179,Results!$S$12:$S$179,,0)</f>
        <v>#N/A</v>
      </c>
    </row>
    <row r="214" spans="13:13" x14ac:dyDescent="0.35">
      <c r="M214" s="8" t="e">
        <f>_xlfn.XLOOKUP($B214,Results!$A$12:$A$179,Results!$S$12:$S$179,,0)</f>
        <v>#N/A</v>
      </c>
    </row>
    <row r="215" spans="13:13" x14ac:dyDescent="0.35">
      <c r="M215" s="8" t="e">
        <f>_xlfn.XLOOKUP($B215,Results!$A$12:$A$179,Results!$S$12:$S$179,,0)</f>
        <v>#N/A</v>
      </c>
    </row>
    <row r="216" spans="13:13" x14ac:dyDescent="0.35">
      <c r="M216" s="8" t="e">
        <f>_xlfn.XLOOKUP($B216,Results!$A$12:$A$179,Results!$S$12:$S$179,,0)</f>
        <v>#N/A</v>
      </c>
    </row>
    <row r="217" spans="13:13" x14ac:dyDescent="0.35">
      <c r="M217" s="8" t="e">
        <f>_xlfn.XLOOKUP($B217,Results!$A$12:$A$179,Results!$S$12:$S$179,,0)</f>
        <v>#N/A</v>
      </c>
    </row>
    <row r="218" spans="13:13" x14ac:dyDescent="0.35">
      <c r="M218" s="8" t="e">
        <f>_xlfn.XLOOKUP($B218,Results!$A$12:$A$179,Results!$S$12:$S$179,,0)</f>
        <v>#N/A</v>
      </c>
    </row>
    <row r="219" spans="13:13" x14ac:dyDescent="0.35">
      <c r="M219" s="8" t="e">
        <f>_xlfn.XLOOKUP($B219,Results!$A$12:$A$179,Results!$S$12:$S$179,,0)</f>
        <v>#N/A</v>
      </c>
    </row>
    <row r="220" spans="13:13" x14ac:dyDescent="0.35">
      <c r="M220" s="8" t="e">
        <f>_xlfn.XLOOKUP($B220,Results!$A$12:$A$179,Results!$S$12:$S$179,,0)</f>
        <v>#N/A</v>
      </c>
    </row>
    <row r="221" spans="13:13" x14ac:dyDescent="0.35">
      <c r="M221" s="8" t="e">
        <f>_xlfn.XLOOKUP($B221,Results!$A$12:$A$179,Results!$S$12:$S$179,,0)</f>
        <v>#N/A</v>
      </c>
    </row>
    <row r="222" spans="13:13" x14ac:dyDescent="0.35">
      <c r="M222" s="8" t="e">
        <f>_xlfn.XLOOKUP($B222,Results!$A$12:$A$179,Results!$S$12:$S$179,,0)</f>
        <v>#N/A</v>
      </c>
    </row>
    <row r="223" spans="13:13" x14ac:dyDescent="0.35">
      <c r="M223" s="8" t="e">
        <f>_xlfn.XLOOKUP($B223,Results!$A$12:$A$179,Results!$S$12:$S$179,,0)</f>
        <v>#N/A</v>
      </c>
    </row>
    <row r="224" spans="13:13" x14ac:dyDescent="0.35">
      <c r="M224" s="8" t="e">
        <f>_xlfn.XLOOKUP($B224,Results!$A$12:$A$179,Results!$S$12:$S$179,,0)</f>
        <v>#N/A</v>
      </c>
    </row>
    <row r="225" spans="13:13" x14ac:dyDescent="0.35">
      <c r="M225" s="8" t="e">
        <f>_xlfn.XLOOKUP($B225,Results!$A$12:$A$179,Results!$S$12:$S$179,,0)</f>
        <v>#N/A</v>
      </c>
    </row>
    <row r="226" spans="13:13" x14ac:dyDescent="0.35">
      <c r="M226" s="8" t="e">
        <f>_xlfn.XLOOKUP($B226,Results!$A$12:$A$179,Results!$S$12:$S$179,,0)</f>
        <v>#N/A</v>
      </c>
    </row>
    <row r="227" spans="13:13" x14ac:dyDescent="0.35">
      <c r="M227" s="8" t="e">
        <f>_xlfn.XLOOKUP($B227,Results!$A$12:$A$179,Results!$S$12:$S$179,,0)</f>
        <v>#N/A</v>
      </c>
    </row>
    <row r="228" spans="13:13" x14ac:dyDescent="0.35">
      <c r="M228" s="8" t="e">
        <f>_xlfn.XLOOKUP($B228,Results!$A$12:$A$179,Results!$S$12:$S$179,,0)</f>
        <v>#N/A</v>
      </c>
    </row>
    <row r="229" spans="13:13" x14ac:dyDescent="0.35">
      <c r="M229" s="8" t="e">
        <f>_xlfn.XLOOKUP($B229,Results!$A$12:$A$179,Results!$S$12:$S$179,,0)</f>
        <v>#N/A</v>
      </c>
    </row>
    <row r="230" spans="13:13" x14ac:dyDescent="0.35">
      <c r="M230" s="8" t="e">
        <f>_xlfn.XLOOKUP($B230,Results!$A$12:$A$179,Results!$S$12:$S$179,,0)</f>
        <v>#N/A</v>
      </c>
    </row>
    <row r="231" spans="13:13" x14ac:dyDescent="0.35">
      <c r="M231" s="8" t="e">
        <f>_xlfn.XLOOKUP($B231,Results!$A$12:$A$179,Results!$S$12:$S$179,,0)</f>
        <v>#N/A</v>
      </c>
    </row>
    <row r="232" spans="13:13" x14ac:dyDescent="0.35">
      <c r="M232" s="8" t="e">
        <f>_xlfn.XLOOKUP($B232,Results!$A$12:$A$179,Results!$S$12:$S$179,,0)</f>
        <v>#N/A</v>
      </c>
    </row>
    <row r="233" spans="13:13" x14ac:dyDescent="0.35">
      <c r="M233" s="8" t="e">
        <f>_xlfn.XLOOKUP($B233,Results!$A$12:$A$179,Results!$S$12:$S$179,,0)</f>
        <v>#N/A</v>
      </c>
    </row>
    <row r="234" spans="13:13" x14ac:dyDescent="0.35">
      <c r="M234" s="8" t="e">
        <f>_xlfn.XLOOKUP($B234,Results!$A$12:$A$179,Results!$S$12:$S$179,,0)</f>
        <v>#N/A</v>
      </c>
    </row>
    <row r="235" spans="13:13" x14ac:dyDescent="0.35">
      <c r="M235" s="8" t="e">
        <f>_xlfn.XLOOKUP($B235,Results!$A$12:$A$179,Results!$S$12:$S$179,,0)</f>
        <v>#N/A</v>
      </c>
    </row>
    <row r="236" spans="13:13" x14ac:dyDescent="0.35">
      <c r="M236" s="8" t="e">
        <f>_xlfn.XLOOKUP($B236,Results!$A$12:$A$179,Results!$S$12:$S$179,,0)</f>
        <v>#N/A</v>
      </c>
    </row>
    <row r="237" spans="13:13" x14ac:dyDescent="0.35">
      <c r="M237" s="8" t="e">
        <f>_xlfn.XLOOKUP($B237,Results!$A$12:$A$179,Results!$S$12:$S$179,,0)</f>
        <v>#N/A</v>
      </c>
    </row>
    <row r="238" spans="13:13" x14ac:dyDescent="0.35">
      <c r="M238" s="8" t="e">
        <f>_xlfn.XLOOKUP($B238,Results!$A$12:$A$179,Results!$S$12:$S$179,,0)</f>
        <v>#N/A</v>
      </c>
    </row>
    <row r="239" spans="13:13" x14ac:dyDescent="0.35">
      <c r="M239" s="8" t="e">
        <f>_xlfn.XLOOKUP($B239,Results!$A$12:$A$179,Results!$S$12:$S$179,,0)</f>
        <v>#N/A</v>
      </c>
    </row>
    <row r="240" spans="13:13" x14ac:dyDescent="0.35">
      <c r="M240" s="8" t="e">
        <f>_xlfn.XLOOKUP($B240,Results!$A$12:$A$179,Results!$S$12:$S$179,,0)</f>
        <v>#N/A</v>
      </c>
    </row>
    <row r="241" spans="13:13" x14ac:dyDescent="0.35">
      <c r="M241" s="8" t="e">
        <f>_xlfn.XLOOKUP($B241,Results!$A$12:$A$179,Results!$S$12:$S$179,,0)</f>
        <v>#N/A</v>
      </c>
    </row>
    <row r="242" spans="13:13" x14ac:dyDescent="0.35">
      <c r="M242" s="8" t="e">
        <f>_xlfn.XLOOKUP($B242,Results!$A$12:$A$179,Results!$S$12:$S$179,,0)</f>
        <v>#N/A</v>
      </c>
    </row>
    <row r="243" spans="13:13" x14ac:dyDescent="0.35">
      <c r="M243" s="8" t="e">
        <f>_xlfn.XLOOKUP($B243,Results!$A$12:$A$179,Results!$S$12:$S$179,,0)</f>
        <v>#N/A</v>
      </c>
    </row>
    <row r="244" spans="13:13" x14ac:dyDescent="0.35">
      <c r="M244" s="8" t="e">
        <f>_xlfn.XLOOKUP($B244,Results!$A$12:$A$179,Results!$S$12:$S$179,,0)</f>
        <v>#N/A</v>
      </c>
    </row>
    <row r="245" spans="13:13" x14ac:dyDescent="0.35">
      <c r="M245" s="8" t="e">
        <f>_xlfn.XLOOKUP($B245,Results!$A$12:$A$179,Results!$S$12:$S$179,,0)</f>
        <v>#N/A</v>
      </c>
    </row>
    <row r="246" spans="13:13" x14ac:dyDescent="0.35">
      <c r="M246" s="8" t="e">
        <f>_xlfn.XLOOKUP($B246,Results!$A$12:$A$179,Results!$S$12:$S$179,,0)</f>
        <v>#N/A</v>
      </c>
    </row>
    <row r="247" spans="13:13" x14ac:dyDescent="0.35">
      <c r="M247" s="8" t="e">
        <f>_xlfn.XLOOKUP($B247,Results!$A$12:$A$179,Results!$S$12:$S$179,,0)</f>
        <v>#N/A</v>
      </c>
    </row>
    <row r="248" spans="13:13" x14ac:dyDescent="0.35">
      <c r="M248" s="8" t="e">
        <f>_xlfn.XLOOKUP($B248,Results!$A$12:$A$179,Results!$S$12:$S$179,,0)</f>
        <v>#N/A</v>
      </c>
    </row>
    <row r="249" spans="13:13" x14ac:dyDescent="0.35">
      <c r="M249" s="8" t="e">
        <f>_xlfn.XLOOKUP($B249,Results!$A$12:$A$179,Results!$S$12:$S$179,,0)</f>
        <v>#N/A</v>
      </c>
    </row>
    <row r="250" spans="13:13" x14ac:dyDescent="0.35">
      <c r="M250" s="8" t="e">
        <f>_xlfn.XLOOKUP($B250,Results!$A$12:$A$179,Results!$S$12:$S$179,,0)</f>
        <v>#N/A</v>
      </c>
    </row>
    <row r="251" spans="13:13" x14ac:dyDescent="0.35">
      <c r="M251" s="8" t="e">
        <f>_xlfn.XLOOKUP($B251,Results!$A$12:$A$179,Results!$S$12:$S$179,,0)</f>
        <v>#N/A</v>
      </c>
    </row>
    <row r="252" spans="13:13" x14ac:dyDescent="0.35">
      <c r="M252" s="8" t="e">
        <f>_xlfn.XLOOKUP($B252,Results!$A$12:$A$179,Results!$S$12:$S$179,,0)</f>
        <v>#N/A</v>
      </c>
    </row>
    <row r="253" spans="13:13" x14ac:dyDescent="0.35">
      <c r="M253" s="8" t="e">
        <f>_xlfn.XLOOKUP($B253,Results!$A$12:$A$179,Results!$S$12:$S$179,,0)</f>
        <v>#N/A</v>
      </c>
    </row>
    <row r="254" spans="13:13" x14ac:dyDescent="0.35">
      <c r="M254" s="8" t="e">
        <f>_xlfn.XLOOKUP($B254,Results!$A$12:$A$179,Results!$S$12:$S$179,,0)</f>
        <v>#N/A</v>
      </c>
    </row>
    <row r="255" spans="13:13" x14ac:dyDescent="0.35">
      <c r="M255" s="8" t="e">
        <f>_xlfn.XLOOKUP($B255,Results!$A$12:$A$179,Results!$S$12:$S$179,,0)</f>
        <v>#N/A</v>
      </c>
    </row>
  </sheetData>
  <autoFilter ref="B13:AT63" xr:uid="{3E5646C1-4DCB-4EBA-BC05-FCF7E78BA11F}"/>
  <mergeCells count="2">
    <mergeCell ref="T8:V8"/>
    <mergeCell ref="R6:AH6"/>
  </mergeCells>
  <conditionalFormatting sqref="B14:AT14 N15:AT63 B15:L63 M15:M255">
    <cfRule type="expression" dxfId="57" priority="98">
      <formula>NOT($AB14)</formula>
    </cfRule>
  </conditionalFormatting>
  <conditionalFormatting sqref="R14:AT63">
    <cfRule type="expression" dxfId="56" priority="1">
      <formula>$H14</formula>
    </cfRule>
  </conditionalFormatting>
  <conditionalFormatting sqref="T14:T63">
    <cfRule type="expression" dxfId="55" priority="16">
      <formula>NOT($D14)</formula>
    </cfRule>
  </conditionalFormatting>
  <conditionalFormatting sqref="T56">
    <cfRule type="expression" dxfId="54" priority="18">
      <formula>$B56=#REF!</formula>
    </cfRule>
  </conditionalFormatting>
  <conditionalFormatting sqref="V14:V63">
    <cfRule type="expression" dxfId="53" priority="2">
      <formula>NOT(#REF!)</formula>
    </cfRule>
    <cfRule type="expression" dxfId="52" priority="3">
      <formula>#REF!</formula>
    </cfRule>
  </conditionalFormatting>
  <conditionalFormatting sqref="AF14:AF63">
    <cfRule type="expression" dxfId="51" priority="19">
      <formula>AND(AE14,AG14)</formula>
    </cfRule>
    <cfRule type="expression" dxfId="50" priority="20">
      <formula>AND(AE14,NOT(AG14))</formula>
    </cfRule>
  </conditionalFormatting>
  <conditionalFormatting sqref="AI14:AI63">
    <cfRule type="expression" dxfId="49" priority="23">
      <formula>AJ14</formula>
    </cfRule>
    <cfRule type="expression" dxfId="48" priority="24">
      <formula>NOT(AJ14)</formula>
    </cfRule>
    <cfRule type="expression" dxfId="47" priority="25">
      <formula>AK14</formula>
    </cfRule>
  </conditionalFormatting>
  <conditionalFormatting sqref="AL14:AT63">
    <cfRule type="expression" dxfId="46" priority="26">
      <formula>AL14&lt;&gt;AL$1</formula>
    </cfRule>
    <cfRule type="expression" dxfId="45" priority="27">
      <formula>AL14=AL$1</formula>
    </cfRule>
  </conditionalFormatting>
  <pageMargins left="0.70866141732283472" right="0.70866141732283472" top="0.74803149606299213" bottom="0.74803149606299213" header="0.31496062992125984" footer="0.31496062992125984"/>
  <pageSetup paperSize="8" scale="97" fitToHeight="0" orientation="portrait" r:id="rId1"/>
  <headerFooter>
    <oddFooter>&amp;CPage &amp;P of &amp;N&amp;R&amp;D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8071" r:id="rId4" name="Drop Down 7">
              <controlPr defaultSize="0" autoLine="0" autoPict="0">
                <anchor moveWithCells="1">
                  <from>
                    <xdr:col>19</xdr:col>
                    <xdr:colOff>12700</xdr:colOff>
                    <xdr:row>6</xdr:row>
                    <xdr:rowOff>203200</xdr:rowOff>
                  </from>
                  <to>
                    <xdr:col>21</xdr:col>
                    <xdr:colOff>368300</xdr:colOff>
                    <xdr:row>8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Choose a Group from the list." xr:uid="{C92F8C25-EF0F-4BCC-B79B-29D1EA39835D}">
          <x14:formula1>
            <xm:f>Groups!$B$2:$B$26</xm:f>
          </x14:formula1>
          <xm:sqref>T9:T10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15CD4-4311-4470-8D1A-F5A24144ECE8}">
  <sheetPr codeName="Sheet31">
    <tabColor theme="9" tint="0.59999389629810485"/>
    <pageSetUpPr fitToPage="1"/>
  </sheetPr>
  <dimension ref="B2:R83"/>
  <sheetViews>
    <sheetView workbookViewId="0">
      <selection activeCell="N1" sqref="N1"/>
    </sheetView>
  </sheetViews>
  <sheetFormatPr defaultColWidth="9.08984375" defaultRowHeight="14.5" outlineLevelCol="1" x14ac:dyDescent="0.35"/>
  <cols>
    <col min="1" max="1" width="9.08984375" style="4"/>
    <col min="2" max="2" width="5.36328125" style="4" customWidth="1"/>
    <col min="3" max="3" width="16.54296875" style="27" customWidth="1"/>
    <col min="4" max="7" width="9.08984375" style="4"/>
    <col min="8" max="13" width="9.08984375" style="53" hidden="1" customWidth="1" outlineLevel="1"/>
    <col min="14" max="14" width="19.6328125" style="4" customWidth="1" collapsed="1"/>
    <col min="15" max="15" width="13.08984375" style="4" customWidth="1"/>
    <col min="16" max="16" width="8.6328125" style="4" bestFit="1" customWidth="1"/>
    <col min="17" max="17" width="10.36328125" style="4" bestFit="1" customWidth="1"/>
    <col min="18" max="16384" width="9.08984375" style="4"/>
  </cols>
  <sheetData>
    <row r="2" spans="2:18" ht="17" x14ac:dyDescent="0.4">
      <c r="B2" s="182" t="s">
        <v>405</v>
      </c>
      <c r="C2" s="183"/>
      <c r="D2" s="183"/>
      <c r="E2" s="183"/>
      <c r="F2" s="184"/>
      <c r="G2" s="45"/>
      <c r="N2" s="185" t="s">
        <v>406</v>
      </c>
      <c r="O2" s="186"/>
      <c r="P2" s="126"/>
      <c r="Q2" s="126"/>
      <c r="R2" s="127" t="s">
        <v>81</v>
      </c>
    </row>
    <row r="3" spans="2:18" x14ac:dyDescent="0.35">
      <c r="B3" s="28"/>
      <c r="D3" s="27" t="s">
        <v>41</v>
      </c>
      <c r="E3" s="49">
        <v>147</v>
      </c>
      <c r="F3" s="39">
        <v>0.875</v>
      </c>
      <c r="G3" s="30"/>
      <c r="H3" s="53">
        <v>1</v>
      </c>
      <c r="I3" s="53">
        <v>3194</v>
      </c>
      <c r="J3" s="53">
        <v>4</v>
      </c>
      <c r="N3" s="40" t="s">
        <v>407</v>
      </c>
      <c r="O3" s="58"/>
      <c r="P3" s="58"/>
      <c r="Q3" s="58">
        <v>133</v>
      </c>
      <c r="R3" s="41">
        <v>0.90476190476190477</v>
      </c>
    </row>
    <row r="4" spans="2:18" x14ac:dyDescent="0.35">
      <c r="B4" s="32"/>
      <c r="C4" s="37"/>
      <c r="D4" s="37" t="s">
        <v>82</v>
      </c>
      <c r="E4" s="38">
        <v>6.3605442176870746</v>
      </c>
      <c r="F4" s="36"/>
      <c r="H4" s="53">
        <v>2</v>
      </c>
      <c r="I4" s="53">
        <v>3191</v>
      </c>
      <c r="J4" s="53">
        <v>14</v>
      </c>
      <c r="N4" s="40" t="s">
        <v>408</v>
      </c>
      <c r="O4" s="58"/>
      <c r="P4" s="58"/>
      <c r="Q4" s="58">
        <v>122</v>
      </c>
      <c r="R4" s="41">
        <v>0.82993197278911568</v>
      </c>
    </row>
    <row r="5" spans="2:18" x14ac:dyDescent="0.35">
      <c r="B5" s="28"/>
      <c r="D5" s="27" t="s">
        <v>83</v>
      </c>
      <c r="E5" s="49">
        <v>20</v>
      </c>
      <c r="F5" s="31"/>
      <c r="H5" s="53">
        <v>3</v>
      </c>
      <c r="I5" s="53">
        <v>3190</v>
      </c>
      <c r="J5" s="53">
        <v>7</v>
      </c>
      <c r="N5" s="40" t="s">
        <v>409</v>
      </c>
      <c r="O5" s="58"/>
      <c r="P5" s="58"/>
      <c r="Q5" s="58">
        <v>131</v>
      </c>
      <c r="R5" s="41">
        <v>0.891156462585034</v>
      </c>
    </row>
    <row r="6" spans="2:18" x14ac:dyDescent="0.35">
      <c r="B6" s="32"/>
      <c r="C6" s="37"/>
      <c r="D6" s="37" t="s">
        <v>84</v>
      </c>
      <c r="E6" s="38">
        <v>6.65</v>
      </c>
      <c r="F6" s="36"/>
      <c r="H6" s="53">
        <v>4</v>
      </c>
      <c r="I6" s="53">
        <v>3186</v>
      </c>
      <c r="J6" s="53">
        <v>5</v>
      </c>
      <c r="N6" s="40" t="s">
        <v>410</v>
      </c>
      <c r="O6" s="58"/>
      <c r="P6" s="58"/>
      <c r="Q6" s="58">
        <v>141</v>
      </c>
      <c r="R6" s="41">
        <v>0.95918367346938771</v>
      </c>
    </row>
    <row r="7" spans="2:18" x14ac:dyDescent="0.35">
      <c r="H7" s="53">
        <v>5</v>
      </c>
      <c r="I7" s="53">
        <v>3189</v>
      </c>
      <c r="J7" s="53">
        <v>0</v>
      </c>
      <c r="N7" s="40" t="s">
        <v>411</v>
      </c>
      <c r="O7" s="58"/>
      <c r="P7" s="58"/>
      <c r="Q7" s="58">
        <v>0</v>
      </c>
      <c r="R7" s="41">
        <v>0</v>
      </c>
    </row>
    <row r="8" spans="2:18" ht="17" x14ac:dyDescent="0.4">
      <c r="B8" s="182" t="s">
        <v>412</v>
      </c>
      <c r="C8" s="183"/>
      <c r="D8" s="183"/>
      <c r="E8" s="183"/>
      <c r="F8" s="184"/>
      <c r="G8" s="45"/>
      <c r="H8" s="53">
        <v>6</v>
      </c>
      <c r="I8" s="53">
        <v>3193</v>
      </c>
      <c r="J8" s="53">
        <v>16</v>
      </c>
      <c r="N8" s="40" t="s">
        <v>413</v>
      </c>
      <c r="O8" s="58"/>
      <c r="P8" s="58"/>
      <c r="Q8" s="58">
        <v>124</v>
      </c>
      <c r="R8" s="41">
        <v>0.84353741496598644</v>
      </c>
    </row>
    <row r="9" spans="2:18" x14ac:dyDescent="0.35">
      <c r="B9" s="128"/>
      <c r="C9" s="129" t="s">
        <v>85</v>
      </c>
      <c r="D9" s="130"/>
      <c r="E9" s="131" t="s">
        <v>86</v>
      </c>
      <c r="F9" s="132" t="s">
        <v>87</v>
      </c>
      <c r="H9" s="53">
        <v>7</v>
      </c>
      <c r="I9" s="53">
        <v>3188</v>
      </c>
      <c r="J9" s="53">
        <v>18</v>
      </c>
      <c r="N9" s="40" t="s">
        <v>414</v>
      </c>
      <c r="O9" s="58"/>
      <c r="P9" s="58"/>
      <c r="Q9" s="58">
        <v>138</v>
      </c>
      <c r="R9" s="41">
        <v>0.93877551020408168</v>
      </c>
    </row>
    <row r="10" spans="2:18" x14ac:dyDescent="0.35">
      <c r="B10" s="162">
        <v>1</v>
      </c>
      <c r="C10" s="93" t="s">
        <v>14</v>
      </c>
      <c r="D10" s="94"/>
      <c r="E10" s="95">
        <v>1.4246929541047189</v>
      </c>
      <c r="F10" s="96">
        <v>76</v>
      </c>
      <c r="H10" s="53">
        <v>8</v>
      </c>
      <c r="I10" s="53">
        <v>3192</v>
      </c>
      <c r="J10" s="53">
        <v>0</v>
      </c>
      <c r="N10" s="40" t="s">
        <v>415</v>
      </c>
      <c r="O10" s="58"/>
      <c r="P10" s="58"/>
      <c r="Q10" s="58">
        <v>0</v>
      </c>
      <c r="R10" s="41">
        <v>0</v>
      </c>
    </row>
    <row r="11" spans="2:18" x14ac:dyDescent="0.35">
      <c r="B11" s="28">
        <v>2</v>
      </c>
      <c r="C11" s="29" t="s">
        <v>2</v>
      </c>
      <c r="E11" s="30">
        <v>1.3451917732073375</v>
      </c>
      <c r="F11" s="31">
        <v>68</v>
      </c>
      <c r="H11" s="53">
        <v>9</v>
      </c>
      <c r="I11" s="53">
        <v>3187</v>
      </c>
      <c r="J11" s="53">
        <v>6</v>
      </c>
      <c r="N11" s="42" t="s">
        <v>416</v>
      </c>
      <c r="O11" s="43"/>
      <c r="P11" s="43"/>
      <c r="Q11" s="43">
        <v>146</v>
      </c>
      <c r="R11" s="44">
        <v>0.99319727891156462</v>
      </c>
    </row>
    <row r="12" spans="2:18" x14ac:dyDescent="0.35">
      <c r="B12" s="28">
        <v>3</v>
      </c>
      <c r="C12" s="29" t="s">
        <v>16</v>
      </c>
      <c r="E12" s="30">
        <v>1.1950970377936669</v>
      </c>
      <c r="F12" s="31">
        <v>60</v>
      </c>
    </row>
    <row r="13" spans="2:18" x14ac:dyDescent="0.35">
      <c r="B13" s="28">
        <v>4</v>
      </c>
      <c r="C13" s="29" t="s">
        <v>7</v>
      </c>
      <c r="E13" s="30">
        <v>1.1726579520697167</v>
      </c>
      <c r="F13" s="31">
        <v>60</v>
      </c>
    </row>
    <row r="14" spans="2:18" x14ac:dyDescent="0.35">
      <c r="B14" s="28">
        <v>5</v>
      </c>
      <c r="C14" s="29" t="s">
        <v>8</v>
      </c>
      <c r="E14" s="30">
        <v>1.1120040180813662</v>
      </c>
      <c r="F14" s="31">
        <v>60</v>
      </c>
    </row>
    <row r="15" spans="2:18" x14ac:dyDescent="0.35">
      <c r="B15" s="28">
        <v>6</v>
      </c>
      <c r="C15" s="29" t="s">
        <v>10</v>
      </c>
      <c r="E15" s="30">
        <v>1.2017306652244457</v>
      </c>
      <c r="F15" s="31">
        <v>56</v>
      </c>
      <c r="N15" s="4" t="s">
        <v>88</v>
      </c>
      <c r="O15" s="4" t="s">
        <v>89</v>
      </c>
    </row>
    <row r="16" spans="2:18" x14ac:dyDescent="0.35">
      <c r="B16" s="162">
        <v>7</v>
      </c>
      <c r="C16" s="93" t="s">
        <v>6</v>
      </c>
      <c r="D16" s="94"/>
      <c r="E16" s="95">
        <v>1.1510297482837528</v>
      </c>
      <c r="F16" s="96">
        <v>56</v>
      </c>
      <c r="N16" s="4">
        <v>0</v>
      </c>
      <c r="O16" s="4">
        <v>0</v>
      </c>
    </row>
    <row r="17" spans="2:16" x14ac:dyDescent="0.35">
      <c r="B17" s="28">
        <v>8</v>
      </c>
      <c r="C17" s="29" t="s">
        <v>9</v>
      </c>
      <c r="E17" s="30">
        <v>1.0606060606060606</v>
      </c>
      <c r="F17" s="31">
        <v>52</v>
      </c>
      <c r="N17" s="4">
        <v>1</v>
      </c>
      <c r="O17" s="4">
        <v>1</v>
      </c>
    </row>
    <row r="18" spans="2:16" x14ac:dyDescent="0.35">
      <c r="B18" s="28">
        <v>9</v>
      </c>
      <c r="C18" s="29" t="s">
        <v>4</v>
      </c>
      <c r="E18" s="30">
        <v>0.94120734908136483</v>
      </c>
      <c r="F18" s="31">
        <v>50</v>
      </c>
      <c r="N18" s="4">
        <v>2</v>
      </c>
      <c r="O18" s="4">
        <v>1</v>
      </c>
    </row>
    <row r="19" spans="2:16" x14ac:dyDescent="0.35">
      <c r="B19" s="32">
        <v>10</v>
      </c>
      <c r="C19" s="33" t="s">
        <v>12</v>
      </c>
      <c r="D19" s="34"/>
      <c r="E19" s="35">
        <v>0.99578059071729963</v>
      </c>
      <c r="F19" s="36">
        <v>46</v>
      </c>
      <c r="N19" s="4">
        <v>3</v>
      </c>
      <c r="O19" s="4">
        <v>2</v>
      </c>
    </row>
    <row r="20" spans="2:16" x14ac:dyDescent="0.35">
      <c r="B20" s="28">
        <v>11</v>
      </c>
      <c r="C20" s="29" t="s">
        <v>15</v>
      </c>
      <c r="E20" s="30">
        <v>1.042223409941208</v>
      </c>
      <c r="F20" s="31">
        <v>40</v>
      </c>
      <c r="N20" s="4">
        <v>4</v>
      </c>
      <c r="O20" s="4">
        <v>6</v>
      </c>
    </row>
    <row r="21" spans="2:16" x14ac:dyDescent="0.35">
      <c r="B21" s="28">
        <v>12</v>
      </c>
      <c r="C21" s="29" t="s">
        <v>11</v>
      </c>
      <c r="E21" s="30">
        <v>1.0175438596491229</v>
      </c>
      <c r="F21" s="31">
        <v>40</v>
      </c>
      <c r="N21" s="4">
        <v>5</v>
      </c>
      <c r="O21" s="4">
        <v>19</v>
      </c>
    </row>
    <row r="22" spans="2:16" x14ac:dyDescent="0.35">
      <c r="B22" s="28">
        <v>13</v>
      </c>
      <c r="C22" s="29" t="s">
        <v>5</v>
      </c>
      <c r="E22" s="30">
        <v>0.90740740740740744</v>
      </c>
      <c r="F22" s="31">
        <v>36</v>
      </c>
      <c r="N22" s="4">
        <v>6</v>
      </c>
      <c r="O22" s="4">
        <v>52</v>
      </c>
    </row>
    <row r="23" spans="2:16" x14ac:dyDescent="0.35">
      <c r="B23" s="28">
        <v>14</v>
      </c>
      <c r="C23" s="29" t="s">
        <v>3</v>
      </c>
      <c r="E23" s="30">
        <v>0.931640625</v>
      </c>
      <c r="F23" s="31">
        <v>32</v>
      </c>
      <c r="N23" s="4">
        <v>7</v>
      </c>
      <c r="O23" s="4">
        <v>87</v>
      </c>
    </row>
    <row r="24" spans="2:16" x14ac:dyDescent="0.35">
      <c r="B24" s="28">
        <v>15</v>
      </c>
      <c r="C24" s="29" t="s">
        <v>17</v>
      </c>
      <c r="E24" s="30">
        <v>0.86994367639528924</v>
      </c>
      <c r="F24" s="31">
        <v>24</v>
      </c>
      <c r="N24" s="4">
        <v>8</v>
      </c>
      <c r="O24" s="4">
        <v>0</v>
      </c>
    </row>
    <row r="25" spans="2:16" x14ac:dyDescent="0.35">
      <c r="B25" s="28">
        <v>16</v>
      </c>
      <c r="C25" s="29" t="s">
        <v>19</v>
      </c>
      <c r="E25" s="30">
        <v>0.70530098831985621</v>
      </c>
      <c r="F25" s="31">
        <v>16</v>
      </c>
      <c r="N25" s="4">
        <v>9</v>
      </c>
      <c r="O25" s="4">
        <v>0</v>
      </c>
    </row>
    <row r="26" spans="2:16" x14ac:dyDescent="0.35">
      <c r="B26" s="28">
        <v>17</v>
      </c>
      <c r="C26" s="29" t="s">
        <v>13</v>
      </c>
      <c r="E26" s="30">
        <v>0.62812500000000004</v>
      </c>
      <c r="F26" s="31">
        <v>12</v>
      </c>
    </row>
    <row r="27" spans="2:16" x14ac:dyDescent="0.35">
      <c r="B27" s="32">
        <v>18</v>
      </c>
      <c r="C27" s="33" t="s">
        <v>18</v>
      </c>
      <c r="D27" s="34"/>
      <c r="E27" s="35">
        <v>0.63463969658659924</v>
      </c>
      <c r="F27" s="36">
        <v>8</v>
      </c>
    </row>
    <row r="30" spans="2:16" ht="17.5" thickBot="1" x14ac:dyDescent="0.45">
      <c r="B30" s="179" t="s">
        <v>417</v>
      </c>
      <c r="C30" s="180"/>
      <c r="D30" s="180"/>
      <c r="E30" s="180"/>
      <c r="F30" s="181"/>
      <c r="N30" s="179" t="s">
        <v>90</v>
      </c>
      <c r="O30" s="180"/>
      <c r="P30" s="181"/>
    </row>
    <row r="31" spans="2:16" ht="29.5" thickTop="1" x14ac:dyDescent="0.35">
      <c r="B31" s="28"/>
      <c r="D31" s="47" t="s">
        <v>91</v>
      </c>
      <c r="E31" s="47" t="s">
        <v>36</v>
      </c>
      <c r="F31" s="48" t="s">
        <v>92</v>
      </c>
      <c r="H31" s="53" t="s">
        <v>93</v>
      </c>
      <c r="I31" s="53" t="s">
        <v>85</v>
      </c>
      <c r="J31" s="53" t="s">
        <v>94</v>
      </c>
      <c r="K31" s="53" t="s">
        <v>1</v>
      </c>
      <c r="L31" s="53" t="s">
        <v>95</v>
      </c>
      <c r="M31" s="53" t="s">
        <v>30</v>
      </c>
      <c r="N31" s="28" t="s">
        <v>96</v>
      </c>
      <c r="O31" s="27" t="s">
        <v>97</v>
      </c>
      <c r="P31" s="46" t="s">
        <v>98</v>
      </c>
    </row>
    <row r="32" spans="2:16" x14ac:dyDescent="0.35">
      <c r="B32" s="162">
        <v>1</v>
      </c>
      <c r="C32" s="93" t="s">
        <v>383</v>
      </c>
      <c r="D32" s="97">
        <v>37</v>
      </c>
      <c r="E32" s="95">
        <v>0.82222222222222219</v>
      </c>
      <c r="F32" s="98">
        <v>62</v>
      </c>
      <c r="H32" s="163">
        <v>1</v>
      </c>
      <c r="I32" s="99">
        <v>1</v>
      </c>
      <c r="J32" s="99">
        <v>1</v>
      </c>
      <c r="K32" s="99">
        <v>4</v>
      </c>
      <c r="L32" s="99">
        <v>3194</v>
      </c>
      <c r="M32" s="99" t="b">
        <v>1</v>
      </c>
      <c r="N32" s="162" t="s">
        <v>14</v>
      </c>
      <c r="O32" s="83">
        <v>3</v>
      </c>
      <c r="P32" s="98">
        <v>0</v>
      </c>
    </row>
    <row r="33" spans="2:16" x14ac:dyDescent="0.35">
      <c r="B33" s="28">
        <v>2</v>
      </c>
      <c r="C33" s="29" t="s">
        <v>418</v>
      </c>
      <c r="D33" s="49">
        <v>36</v>
      </c>
      <c r="E33" s="30">
        <v>0.8</v>
      </c>
      <c r="F33" s="51">
        <v>48</v>
      </c>
      <c r="H33" s="54">
        <v>2</v>
      </c>
      <c r="I33" s="55">
        <v>2</v>
      </c>
      <c r="J33" s="55">
        <v>1</v>
      </c>
      <c r="K33" s="55">
        <v>1</v>
      </c>
      <c r="L33" s="55">
        <v>3194</v>
      </c>
      <c r="M33" s="55" t="b">
        <v>0</v>
      </c>
      <c r="N33" s="28" t="s">
        <v>6</v>
      </c>
      <c r="O33" s="49">
        <v>0</v>
      </c>
      <c r="P33" s="51">
        <v>0</v>
      </c>
    </row>
    <row r="34" spans="2:16" x14ac:dyDescent="0.35">
      <c r="B34" s="32">
        <v>3</v>
      </c>
      <c r="C34" s="33" t="s">
        <v>419</v>
      </c>
      <c r="D34" s="50">
        <v>35</v>
      </c>
      <c r="E34" s="35">
        <v>0.77777777777777779</v>
      </c>
      <c r="F34" s="52">
        <v>33</v>
      </c>
      <c r="H34" s="163">
        <v>3</v>
      </c>
      <c r="I34" s="99">
        <v>1</v>
      </c>
      <c r="J34" s="99">
        <v>2</v>
      </c>
      <c r="K34" s="99">
        <v>11</v>
      </c>
      <c r="L34" s="99">
        <v>3191</v>
      </c>
      <c r="M34" s="99" t="b">
        <v>0</v>
      </c>
      <c r="N34" s="162" t="s">
        <v>13</v>
      </c>
      <c r="O34" s="83">
        <v>5</v>
      </c>
      <c r="P34" s="98">
        <v>8</v>
      </c>
    </row>
    <row r="35" spans="2:16" x14ac:dyDescent="0.35">
      <c r="B35" s="162">
        <v>4</v>
      </c>
      <c r="C35" s="93" t="s">
        <v>420</v>
      </c>
      <c r="D35" s="83">
        <v>35</v>
      </c>
      <c r="E35" s="95">
        <v>0.77777777777777779</v>
      </c>
      <c r="F35" s="98">
        <v>53</v>
      </c>
      <c r="H35" s="56">
        <v>4</v>
      </c>
      <c r="I35" s="57">
        <v>2</v>
      </c>
      <c r="J35" s="57">
        <v>2</v>
      </c>
      <c r="K35" s="57">
        <v>14</v>
      </c>
      <c r="L35" s="57">
        <v>3191</v>
      </c>
      <c r="M35" s="57" t="b">
        <v>1</v>
      </c>
      <c r="N35" s="32" t="s">
        <v>15</v>
      </c>
      <c r="O35" s="50">
        <v>13</v>
      </c>
      <c r="P35" s="52">
        <v>0</v>
      </c>
    </row>
    <row r="36" spans="2:16" x14ac:dyDescent="0.35">
      <c r="B36" s="28">
        <v>5</v>
      </c>
      <c r="C36" s="29" t="s">
        <v>421</v>
      </c>
      <c r="D36" s="49">
        <v>35</v>
      </c>
      <c r="E36" s="30">
        <v>0.77777777777777779</v>
      </c>
      <c r="F36" s="51">
        <v>56</v>
      </c>
      <c r="H36" s="54">
        <v>5</v>
      </c>
      <c r="I36" s="55">
        <v>1</v>
      </c>
      <c r="J36" s="55">
        <v>3</v>
      </c>
      <c r="K36" s="55">
        <v>15</v>
      </c>
      <c r="L36" s="55">
        <v>3190</v>
      </c>
      <c r="M36" s="55" t="b">
        <v>0</v>
      </c>
      <c r="N36" s="28" t="s">
        <v>5</v>
      </c>
      <c r="O36" s="49">
        <v>3</v>
      </c>
      <c r="P36" s="51">
        <v>8</v>
      </c>
    </row>
    <row r="37" spans="2:16" x14ac:dyDescent="0.35">
      <c r="B37" s="28">
        <v>6</v>
      </c>
      <c r="C37" s="29" t="s">
        <v>399</v>
      </c>
      <c r="D37" s="49">
        <v>35</v>
      </c>
      <c r="E37" s="30">
        <v>0.77777777777777779</v>
      </c>
      <c r="F37" s="51">
        <v>84</v>
      </c>
      <c r="H37" s="54">
        <v>6</v>
      </c>
      <c r="I37" s="55">
        <v>2</v>
      </c>
      <c r="J37" s="55">
        <v>3</v>
      </c>
      <c r="K37" s="55">
        <v>7</v>
      </c>
      <c r="L37" s="55">
        <v>3190</v>
      </c>
      <c r="M37" s="55" t="b">
        <v>1</v>
      </c>
      <c r="N37" s="28" t="s">
        <v>10</v>
      </c>
      <c r="O37" s="49">
        <v>12</v>
      </c>
      <c r="P37" s="51">
        <v>1</v>
      </c>
    </row>
    <row r="38" spans="2:16" x14ac:dyDescent="0.35">
      <c r="B38" s="28">
        <v>7</v>
      </c>
      <c r="C38" s="29" t="s">
        <v>422</v>
      </c>
      <c r="D38" s="49">
        <v>35</v>
      </c>
      <c r="E38" s="30">
        <v>0.77777777777777779</v>
      </c>
      <c r="F38" s="51">
        <v>305</v>
      </c>
      <c r="H38" s="163">
        <v>7</v>
      </c>
      <c r="I38" s="99">
        <v>1</v>
      </c>
      <c r="J38" s="99">
        <v>4</v>
      </c>
      <c r="K38" s="99">
        <v>5</v>
      </c>
      <c r="L38" s="99">
        <v>3186</v>
      </c>
      <c r="M38" s="99" t="b">
        <v>1</v>
      </c>
      <c r="N38" s="162" t="s">
        <v>16</v>
      </c>
      <c r="O38" s="83">
        <v>5</v>
      </c>
      <c r="P38" s="98">
        <v>0</v>
      </c>
    </row>
    <row r="39" spans="2:16" x14ac:dyDescent="0.35">
      <c r="B39" s="28">
        <v>8</v>
      </c>
      <c r="C39" s="29" t="s">
        <v>423</v>
      </c>
      <c r="D39" s="49">
        <v>34</v>
      </c>
      <c r="E39" s="30">
        <v>0.75555555555555554</v>
      </c>
      <c r="F39" s="51">
        <v>42</v>
      </c>
      <c r="H39" s="56">
        <v>8</v>
      </c>
      <c r="I39" s="57">
        <v>2</v>
      </c>
      <c r="J39" s="57">
        <v>4</v>
      </c>
      <c r="K39" s="57">
        <v>17</v>
      </c>
      <c r="L39" s="57">
        <v>3186</v>
      </c>
      <c r="M39" s="57" t="b">
        <v>0</v>
      </c>
      <c r="N39" s="32" t="s">
        <v>3</v>
      </c>
      <c r="O39" s="50">
        <v>0</v>
      </c>
      <c r="P39" s="52">
        <v>0</v>
      </c>
    </row>
    <row r="40" spans="2:16" x14ac:dyDescent="0.35">
      <c r="B40" s="28">
        <v>9</v>
      </c>
      <c r="C40" s="29" t="s">
        <v>424</v>
      </c>
      <c r="D40" s="49">
        <v>34</v>
      </c>
      <c r="E40" s="30">
        <v>0.75555555555555554</v>
      </c>
      <c r="F40" s="51">
        <v>47</v>
      </c>
      <c r="H40" s="54">
        <v>9</v>
      </c>
      <c r="I40" s="55">
        <v>1</v>
      </c>
      <c r="J40" s="55">
        <v>5</v>
      </c>
      <c r="K40" s="55">
        <v>13</v>
      </c>
      <c r="L40" s="55">
        <v>3189</v>
      </c>
      <c r="M40" s="55" t="b">
        <v>0</v>
      </c>
      <c r="N40" s="28" t="s">
        <v>7</v>
      </c>
      <c r="O40" s="49">
        <v>18</v>
      </c>
      <c r="P40" s="51">
        <v>0</v>
      </c>
    </row>
    <row r="41" spans="2:16" x14ac:dyDescent="0.35">
      <c r="B41" s="28">
        <v>10</v>
      </c>
      <c r="C41" s="29" t="s">
        <v>387</v>
      </c>
      <c r="D41" s="49">
        <v>34</v>
      </c>
      <c r="E41" s="30">
        <v>0.75555555555555554</v>
      </c>
      <c r="F41" s="51">
        <v>49</v>
      </c>
      <c r="H41" s="54">
        <v>10</v>
      </c>
      <c r="I41" s="55">
        <v>2</v>
      </c>
      <c r="J41" s="55">
        <v>5</v>
      </c>
      <c r="K41" s="55">
        <v>8</v>
      </c>
      <c r="L41" s="55">
        <v>3189</v>
      </c>
      <c r="M41" s="55" t="b">
        <v>0</v>
      </c>
      <c r="N41" s="28" t="s">
        <v>9</v>
      </c>
      <c r="O41" s="49">
        <v>11</v>
      </c>
      <c r="P41" s="51">
        <v>6</v>
      </c>
    </row>
    <row r="42" spans="2:16" x14ac:dyDescent="0.35">
      <c r="B42" s="28">
        <v>11</v>
      </c>
      <c r="C42" s="29" t="s">
        <v>425</v>
      </c>
      <c r="D42" s="49">
        <v>34</v>
      </c>
      <c r="E42" s="30">
        <v>0.75555555555555554</v>
      </c>
      <c r="F42" s="51">
        <v>69</v>
      </c>
      <c r="H42" s="163">
        <v>11</v>
      </c>
      <c r="I42" s="99">
        <v>1</v>
      </c>
      <c r="J42" s="99">
        <v>6</v>
      </c>
      <c r="K42" s="99">
        <v>2</v>
      </c>
      <c r="L42" s="99">
        <v>3193</v>
      </c>
      <c r="M42" s="99" t="b">
        <v>0</v>
      </c>
      <c r="N42" s="162" t="s">
        <v>17</v>
      </c>
      <c r="O42" s="83">
        <v>0</v>
      </c>
      <c r="P42" s="98">
        <v>0</v>
      </c>
    </row>
    <row r="43" spans="2:16" x14ac:dyDescent="0.35">
      <c r="B43" s="28">
        <v>12</v>
      </c>
      <c r="C43" s="29" t="s">
        <v>395</v>
      </c>
      <c r="D43" s="49">
        <v>34</v>
      </c>
      <c r="E43" s="30">
        <v>0.75555555555555554</v>
      </c>
      <c r="F43" s="51">
        <v>70</v>
      </c>
      <c r="H43" s="56">
        <v>12</v>
      </c>
      <c r="I43" s="57">
        <v>2</v>
      </c>
      <c r="J43" s="57">
        <v>6</v>
      </c>
      <c r="K43" s="57">
        <v>16</v>
      </c>
      <c r="L43" s="57">
        <v>3193</v>
      </c>
      <c r="M43" s="57" t="b">
        <v>1</v>
      </c>
      <c r="N43" s="32" t="s">
        <v>8</v>
      </c>
      <c r="O43" s="50">
        <v>3</v>
      </c>
      <c r="P43" s="52">
        <v>0</v>
      </c>
    </row>
    <row r="44" spans="2:16" x14ac:dyDescent="0.35">
      <c r="B44" s="28">
        <v>13</v>
      </c>
      <c r="C44" s="29" t="s">
        <v>426</v>
      </c>
      <c r="D44" s="49">
        <v>34</v>
      </c>
      <c r="E44" s="30">
        <v>0.75555555555555554</v>
      </c>
      <c r="F44" s="51">
        <v>71</v>
      </c>
      <c r="H44" s="54">
        <v>13</v>
      </c>
      <c r="I44" s="55">
        <v>1</v>
      </c>
      <c r="J44" s="55">
        <v>7</v>
      </c>
      <c r="K44" s="55">
        <v>18</v>
      </c>
      <c r="L44" s="55">
        <v>3188</v>
      </c>
      <c r="M44" s="55" t="b">
        <v>1</v>
      </c>
      <c r="N44" s="28" t="s">
        <v>11</v>
      </c>
      <c r="O44" s="49">
        <v>0</v>
      </c>
      <c r="P44" s="51">
        <v>0</v>
      </c>
    </row>
    <row r="45" spans="2:16" x14ac:dyDescent="0.35">
      <c r="B45" s="28">
        <v>14</v>
      </c>
      <c r="C45" s="29" t="s">
        <v>427</v>
      </c>
      <c r="D45" s="49">
        <v>34</v>
      </c>
      <c r="E45" s="30">
        <v>0.75555555555555554</v>
      </c>
      <c r="F45" s="51">
        <v>75</v>
      </c>
      <c r="H45" s="54">
        <v>14</v>
      </c>
      <c r="I45" s="55">
        <v>2</v>
      </c>
      <c r="J45" s="55">
        <v>7</v>
      </c>
      <c r="K45" s="55">
        <v>3</v>
      </c>
      <c r="L45" s="55">
        <v>3188</v>
      </c>
      <c r="M45" s="55" t="b">
        <v>0</v>
      </c>
      <c r="N45" s="28" t="s">
        <v>19</v>
      </c>
      <c r="O45" s="49">
        <v>2</v>
      </c>
      <c r="P45" s="51">
        <v>1</v>
      </c>
    </row>
    <row r="46" spans="2:16" x14ac:dyDescent="0.35">
      <c r="B46" s="28">
        <v>15</v>
      </c>
      <c r="C46" s="29" t="s">
        <v>428</v>
      </c>
      <c r="D46" s="49">
        <v>34</v>
      </c>
      <c r="E46" s="30">
        <v>0.75555555555555554</v>
      </c>
      <c r="F46" s="51">
        <v>86</v>
      </c>
      <c r="H46" s="163">
        <v>15</v>
      </c>
      <c r="I46" s="99">
        <v>1</v>
      </c>
      <c r="J46" s="99">
        <v>8</v>
      </c>
      <c r="K46" s="99">
        <v>12</v>
      </c>
      <c r="L46" s="99">
        <v>3192</v>
      </c>
      <c r="M46" s="99" t="b">
        <v>0</v>
      </c>
      <c r="N46" s="162" t="s">
        <v>4</v>
      </c>
      <c r="O46" s="83">
        <v>3</v>
      </c>
      <c r="P46" s="98">
        <v>4</v>
      </c>
    </row>
    <row r="47" spans="2:16" x14ac:dyDescent="0.35">
      <c r="B47" s="28">
        <v>16</v>
      </c>
      <c r="C47" s="29" t="s">
        <v>429</v>
      </c>
      <c r="D47" s="49">
        <v>34</v>
      </c>
      <c r="E47" s="30">
        <v>0.75555555555555554</v>
      </c>
      <c r="F47" s="51">
        <v>97</v>
      </c>
      <c r="H47" s="56">
        <v>16</v>
      </c>
      <c r="I47" s="57">
        <v>2</v>
      </c>
      <c r="J47" s="57">
        <v>8</v>
      </c>
      <c r="K47" s="57">
        <v>9</v>
      </c>
      <c r="L47" s="57">
        <v>3192</v>
      </c>
      <c r="M47" s="57" t="b">
        <v>0</v>
      </c>
      <c r="N47" s="32" t="s">
        <v>12</v>
      </c>
      <c r="O47" s="50">
        <v>18</v>
      </c>
      <c r="P47" s="52">
        <v>2</v>
      </c>
    </row>
    <row r="48" spans="2:16" x14ac:dyDescent="0.35">
      <c r="B48" s="28">
        <v>17</v>
      </c>
      <c r="C48" s="29" t="s">
        <v>402</v>
      </c>
      <c r="D48" s="49">
        <v>34</v>
      </c>
      <c r="E48" s="30">
        <v>0.75555555555555554</v>
      </c>
      <c r="F48" s="51">
        <v>99</v>
      </c>
      <c r="H48" s="54">
        <v>17</v>
      </c>
      <c r="I48" s="55">
        <v>1</v>
      </c>
      <c r="J48" s="55">
        <v>9</v>
      </c>
      <c r="K48" s="55">
        <v>10</v>
      </c>
      <c r="L48" s="55">
        <v>3187</v>
      </c>
      <c r="M48" s="55" t="b">
        <v>0</v>
      </c>
      <c r="N48" s="28" t="s">
        <v>18</v>
      </c>
      <c r="O48" s="49">
        <v>0</v>
      </c>
      <c r="P48" s="51">
        <v>7</v>
      </c>
    </row>
    <row r="49" spans="2:17" x14ac:dyDescent="0.35">
      <c r="B49" s="28">
        <v>18</v>
      </c>
      <c r="C49" s="29" t="s">
        <v>404</v>
      </c>
      <c r="D49" s="49">
        <v>34</v>
      </c>
      <c r="E49" s="30">
        <v>0.75555555555555554</v>
      </c>
      <c r="F49" s="51">
        <v>105</v>
      </c>
      <c r="H49" s="56">
        <v>18</v>
      </c>
      <c r="I49" s="57">
        <v>2</v>
      </c>
      <c r="J49" s="57">
        <v>9</v>
      </c>
      <c r="K49" s="57">
        <v>6</v>
      </c>
      <c r="L49" s="57">
        <v>3187</v>
      </c>
      <c r="M49" s="57" t="b">
        <v>1</v>
      </c>
      <c r="N49" s="32" t="s">
        <v>2</v>
      </c>
      <c r="O49" s="50">
        <v>4</v>
      </c>
      <c r="P49" s="52">
        <v>0</v>
      </c>
    </row>
    <row r="50" spans="2:17" x14ac:dyDescent="0.35">
      <c r="B50" s="28">
        <v>19</v>
      </c>
      <c r="C50" s="29" t="s">
        <v>430</v>
      </c>
      <c r="D50" s="49">
        <v>34</v>
      </c>
      <c r="E50" s="30">
        <v>0.75555555555555554</v>
      </c>
      <c r="F50" s="51">
        <v>115</v>
      </c>
    </row>
    <row r="51" spans="2:17" x14ac:dyDescent="0.35">
      <c r="B51" s="32">
        <v>20</v>
      </c>
      <c r="C51" s="33" t="s">
        <v>431</v>
      </c>
      <c r="D51" s="50">
        <v>34</v>
      </c>
      <c r="E51" s="35">
        <v>0.75555555555555554</v>
      </c>
      <c r="F51" s="52">
        <v>279</v>
      </c>
    </row>
    <row r="53" spans="2:17" ht="17.5" thickBot="1" x14ac:dyDescent="0.45">
      <c r="C53" s="179" t="s">
        <v>99</v>
      </c>
      <c r="D53" s="180"/>
      <c r="E53" s="181"/>
      <c r="N53" s="179" t="s">
        <v>100</v>
      </c>
      <c r="O53" s="180"/>
      <c r="P53" s="180"/>
      <c r="Q53" s="181"/>
    </row>
    <row r="54" spans="2:17" ht="16.5" customHeight="1" thickTop="1" x14ac:dyDescent="0.35">
      <c r="C54" s="133" t="s">
        <v>38</v>
      </c>
      <c r="D54" s="134" t="s">
        <v>101</v>
      </c>
      <c r="E54" s="135" t="s">
        <v>36</v>
      </c>
      <c r="N54" s="162"/>
      <c r="O54" s="100" t="s">
        <v>102</v>
      </c>
      <c r="P54" s="94">
        <v>18</v>
      </c>
      <c r="Q54" s="96"/>
    </row>
    <row r="55" spans="2:17" x14ac:dyDescent="0.35">
      <c r="C55" s="79" t="s">
        <v>163</v>
      </c>
      <c r="D55" s="4">
        <v>64</v>
      </c>
      <c r="E55" s="80">
        <v>0.68000300000000002</v>
      </c>
      <c r="N55" s="32"/>
      <c r="O55" s="37" t="s">
        <v>103</v>
      </c>
      <c r="P55" s="34">
        <v>1</v>
      </c>
      <c r="Q55" s="36"/>
    </row>
    <row r="56" spans="2:17" x14ac:dyDescent="0.35">
      <c r="C56" s="81" t="s">
        <v>158</v>
      </c>
      <c r="D56" s="34">
        <v>99</v>
      </c>
      <c r="E56" s="82">
        <v>0.679114</v>
      </c>
      <c r="N56" s="136" t="s">
        <v>85</v>
      </c>
      <c r="O56" s="134" t="s">
        <v>89</v>
      </c>
      <c r="P56" s="137"/>
      <c r="Q56" s="138" t="s">
        <v>104</v>
      </c>
    </row>
    <row r="57" spans="2:17" x14ac:dyDescent="0.35">
      <c r="M57" s="53" t="s">
        <v>335</v>
      </c>
      <c r="N57" s="28" t="s">
        <v>6</v>
      </c>
      <c r="O57" s="59">
        <v>0</v>
      </c>
      <c r="P57" s="60"/>
      <c r="Q57" s="51">
        <v>2</v>
      </c>
    </row>
    <row r="58" spans="2:17" x14ac:dyDescent="0.35">
      <c r="M58" s="53" t="s">
        <v>339</v>
      </c>
      <c r="N58" s="28" t="s">
        <v>16</v>
      </c>
      <c r="O58" s="59">
        <v>0</v>
      </c>
      <c r="P58" s="60"/>
      <c r="Q58" s="51">
        <v>8</v>
      </c>
    </row>
    <row r="59" spans="2:17" ht="17.5" thickBot="1" x14ac:dyDescent="0.45">
      <c r="C59" s="179" t="s">
        <v>105</v>
      </c>
      <c r="D59" s="180"/>
      <c r="E59" s="181"/>
      <c r="M59" s="53" t="s">
        <v>343</v>
      </c>
      <c r="N59" s="28" t="s">
        <v>12</v>
      </c>
      <c r="O59" s="59">
        <v>1</v>
      </c>
      <c r="P59" s="60" t="s">
        <v>432</v>
      </c>
      <c r="Q59" s="51">
        <v>3</v>
      </c>
    </row>
    <row r="60" spans="2:17" ht="17.25" customHeight="1" thickTop="1" x14ac:dyDescent="0.35">
      <c r="C60" s="139" t="s">
        <v>37</v>
      </c>
      <c r="D60" s="134" t="s">
        <v>101</v>
      </c>
      <c r="E60" s="135" t="s">
        <v>36</v>
      </c>
      <c r="M60" s="53" t="s">
        <v>342</v>
      </c>
      <c r="N60" s="28" t="s">
        <v>9</v>
      </c>
      <c r="O60" s="59">
        <v>0</v>
      </c>
      <c r="P60" s="60"/>
      <c r="Q60" s="51">
        <v>1</v>
      </c>
    </row>
    <row r="61" spans="2:17" x14ac:dyDescent="0.35">
      <c r="C61" s="79" t="s">
        <v>157</v>
      </c>
      <c r="D61" s="4">
        <v>41</v>
      </c>
      <c r="E61" s="80">
        <v>0.68329600000000001</v>
      </c>
      <c r="M61" s="53" t="s">
        <v>344</v>
      </c>
      <c r="N61" s="28" t="s">
        <v>18</v>
      </c>
      <c r="O61" s="59">
        <v>0</v>
      </c>
      <c r="P61" s="60"/>
      <c r="Q61" s="51">
        <v>18</v>
      </c>
    </row>
    <row r="62" spans="2:17" x14ac:dyDescent="0.35">
      <c r="C62" s="81" t="s">
        <v>162</v>
      </c>
      <c r="D62" s="34">
        <v>122</v>
      </c>
      <c r="E62" s="82">
        <v>0.67817499999999997</v>
      </c>
      <c r="M62" s="53" t="s">
        <v>338</v>
      </c>
      <c r="N62" s="28" t="s">
        <v>14</v>
      </c>
      <c r="O62" s="59">
        <v>0</v>
      </c>
      <c r="P62" s="60"/>
      <c r="Q62" s="51">
        <v>14</v>
      </c>
    </row>
    <row r="63" spans="2:17" x14ac:dyDescent="0.35">
      <c r="M63" s="53" t="s">
        <v>341</v>
      </c>
      <c r="N63" s="28" t="s">
        <v>10</v>
      </c>
      <c r="O63" s="59">
        <v>6</v>
      </c>
      <c r="P63" s="60" t="s">
        <v>433</v>
      </c>
      <c r="Q63" s="51">
        <v>8</v>
      </c>
    </row>
    <row r="64" spans="2:17" ht="17.5" thickBot="1" x14ac:dyDescent="0.45">
      <c r="C64" s="179" t="s">
        <v>106</v>
      </c>
      <c r="D64" s="180"/>
      <c r="E64" s="181"/>
      <c r="M64" s="53" t="s">
        <v>351</v>
      </c>
      <c r="N64" s="28" t="s">
        <v>3</v>
      </c>
      <c r="O64" s="59">
        <v>0</v>
      </c>
      <c r="P64" s="60"/>
      <c r="Q64" s="51">
        <v>18</v>
      </c>
    </row>
    <row r="65" spans="3:17" ht="15" thickTop="1" x14ac:dyDescent="0.35">
      <c r="C65" s="139" t="s">
        <v>85</v>
      </c>
      <c r="D65" s="134" t="s">
        <v>101</v>
      </c>
      <c r="E65" s="135" t="s">
        <v>36</v>
      </c>
      <c r="M65" s="53" t="s">
        <v>352</v>
      </c>
      <c r="N65" s="28" t="s">
        <v>11</v>
      </c>
      <c r="O65" s="59">
        <v>0</v>
      </c>
      <c r="P65" s="60"/>
      <c r="Q65" s="51">
        <v>18</v>
      </c>
    </row>
    <row r="66" spans="3:17" x14ac:dyDescent="0.35">
      <c r="C66" s="164" t="s">
        <v>14</v>
      </c>
      <c r="D66" s="83">
        <v>3</v>
      </c>
      <c r="E66" s="84">
        <v>0.717171</v>
      </c>
      <c r="M66" s="53" t="s">
        <v>347</v>
      </c>
      <c r="N66" s="28" t="s">
        <v>7</v>
      </c>
      <c r="O66" s="59">
        <v>0</v>
      </c>
      <c r="P66" s="60"/>
      <c r="Q66" s="51">
        <v>0</v>
      </c>
    </row>
    <row r="67" spans="3:17" x14ac:dyDescent="0.35">
      <c r="C67" s="79" t="s">
        <v>5</v>
      </c>
      <c r="D67" s="49">
        <v>12</v>
      </c>
      <c r="E67" s="80">
        <v>0.70159899999999997</v>
      </c>
      <c r="M67" s="53" t="s">
        <v>350</v>
      </c>
      <c r="N67" s="28" t="s">
        <v>8</v>
      </c>
      <c r="O67" s="59">
        <v>4</v>
      </c>
      <c r="P67" s="60" t="s">
        <v>433</v>
      </c>
      <c r="Q67" s="51">
        <v>9</v>
      </c>
    </row>
    <row r="68" spans="3:17" x14ac:dyDescent="0.35">
      <c r="C68" s="79" t="s">
        <v>4</v>
      </c>
      <c r="D68" s="49">
        <v>7</v>
      </c>
      <c r="E68" s="80">
        <v>0.69696899999999995</v>
      </c>
      <c r="M68" s="53" t="s">
        <v>349</v>
      </c>
      <c r="N68" s="28" t="s">
        <v>5</v>
      </c>
      <c r="O68" s="59">
        <v>0</v>
      </c>
      <c r="P68" s="60"/>
      <c r="Q68" s="51">
        <v>18</v>
      </c>
    </row>
    <row r="69" spans="3:17" x14ac:dyDescent="0.35">
      <c r="C69" s="79" t="s">
        <v>16</v>
      </c>
      <c r="D69" s="49">
        <v>5</v>
      </c>
      <c r="E69" s="80">
        <v>0.69494900000000004</v>
      </c>
      <c r="M69" s="53" t="s">
        <v>336</v>
      </c>
      <c r="N69" s="28" t="s">
        <v>17</v>
      </c>
      <c r="O69" s="59">
        <v>0</v>
      </c>
      <c r="P69" s="60"/>
      <c r="Q69" s="51">
        <v>18</v>
      </c>
    </row>
    <row r="70" spans="3:17" x14ac:dyDescent="0.35">
      <c r="C70" s="79" t="s">
        <v>2</v>
      </c>
      <c r="D70" s="49">
        <v>6</v>
      </c>
      <c r="E70" s="80">
        <v>0.69360200000000005</v>
      </c>
      <c r="M70" s="53" t="s">
        <v>345</v>
      </c>
      <c r="N70" s="28" t="s">
        <v>13</v>
      </c>
      <c r="O70" s="59">
        <v>0</v>
      </c>
      <c r="P70" s="60"/>
      <c r="Q70" s="51">
        <v>18</v>
      </c>
    </row>
    <row r="71" spans="3:17" x14ac:dyDescent="0.35">
      <c r="C71" s="79" t="s">
        <v>434</v>
      </c>
      <c r="D71" s="49">
        <v>6</v>
      </c>
      <c r="E71" s="80">
        <v>0.69023500000000004</v>
      </c>
      <c r="M71" s="53" t="s">
        <v>348</v>
      </c>
      <c r="N71" s="28" t="s">
        <v>15</v>
      </c>
      <c r="O71" s="59">
        <v>1</v>
      </c>
      <c r="P71" s="60" t="s">
        <v>433</v>
      </c>
      <c r="Q71" s="51">
        <v>9</v>
      </c>
    </row>
    <row r="72" spans="3:17" x14ac:dyDescent="0.35">
      <c r="C72" s="79" t="s">
        <v>8</v>
      </c>
      <c r="D72" s="49">
        <v>6</v>
      </c>
      <c r="E72" s="80">
        <v>0.68771000000000004</v>
      </c>
      <c r="M72" s="53" t="s">
        <v>340</v>
      </c>
      <c r="N72" s="28" t="s">
        <v>2</v>
      </c>
      <c r="O72" s="59">
        <v>7</v>
      </c>
      <c r="P72" s="60" t="s">
        <v>433</v>
      </c>
      <c r="Q72" s="51">
        <v>1</v>
      </c>
    </row>
    <row r="73" spans="3:17" x14ac:dyDescent="0.35">
      <c r="C73" s="79" t="s">
        <v>13</v>
      </c>
      <c r="D73" s="49">
        <v>14</v>
      </c>
      <c r="E73" s="80">
        <v>0.68506400000000001</v>
      </c>
      <c r="M73" s="53" t="s">
        <v>337</v>
      </c>
      <c r="N73" s="28" t="s">
        <v>19</v>
      </c>
      <c r="O73" s="59">
        <v>0</v>
      </c>
      <c r="P73" s="60"/>
      <c r="Q73" s="51">
        <v>18</v>
      </c>
    </row>
    <row r="74" spans="3:17" x14ac:dyDescent="0.35">
      <c r="C74" s="79" t="s">
        <v>19</v>
      </c>
      <c r="D74" s="49">
        <v>3</v>
      </c>
      <c r="E74" s="80">
        <v>0.68350100000000003</v>
      </c>
      <c r="M74" s="53" t="s">
        <v>346</v>
      </c>
      <c r="N74" s="32" t="s">
        <v>4</v>
      </c>
      <c r="O74" s="61">
        <v>0</v>
      </c>
      <c r="P74" s="62"/>
      <c r="Q74" s="52">
        <v>17</v>
      </c>
    </row>
    <row r="75" spans="3:17" x14ac:dyDescent="0.35">
      <c r="C75" s="79" t="s">
        <v>7</v>
      </c>
      <c r="D75" s="49">
        <v>20</v>
      </c>
      <c r="E75" s="80">
        <v>0.68005000000000004</v>
      </c>
    </row>
    <row r="76" spans="3:17" x14ac:dyDescent="0.35">
      <c r="C76" s="79" t="s">
        <v>9</v>
      </c>
      <c r="D76" s="49">
        <v>19</v>
      </c>
      <c r="E76" s="80">
        <v>0.67224799999999996</v>
      </c>
    </row>
    <row r="77" spans="3:17" x14ac:dyDescent="0.35">
      <c r="C77" s="79" t="s">
        <v>10</v>
      </c>
      <c r="D77" s="49">
        <v>14</v>
      </c>
      <c r="E77" s="80">
        <v>0.67135599999999995</v>
      </c>
    </row>
    <row r="78" spans="3:17" x14ac:dyDescent="0.35">
      <c r="C78" s="79" t="s">
        <v>15</v>
      </c>
      <c r="D78" s="49">
        <v>13</v>
      </c>
      <c r="E78" s="80">
        <v>0.67132800000000004</v>
      </c>
    </row>
    <row r="79" spans="3:17" x14ac:dyDescent="0.35">
      <c r="C79" s="79" t="s">
        <v>12</v>
      </c>
      <c r="D79" s="49">
        <v>25</v>
      </c>
      <c r="E79" s="80">
        <v>0.67010099999999995</v>
      </c>
    </row>
    <row r="80" spans="3:17" x14ac:dyDescent="0.35">
      <c r="C80" s="79" t="s">
        <v>18</v>
      </c>
      <c r="D80" s="49">
        <v>10</v>
      </c>
      <c r="E80" s="80">
        <v>0.650505</v>
      </c>
    </row>
    <row r="81" spans="3:5" x14ac:dyDescent="0.35">
      <c r="C81" s="79"/>
      <c r="D81" s="49"/>
      <c r="E81" s="80"/>
    </row>
    <row r="82" spans="3:5" x14ac:dyDescent="0.35">
      <c r="C82" s="79"/>
      <c r="D82" s="49"/>
      <c r="E82" s="80"/>
    </row>
    <row r="83" spans="3:5" x14ac:dyDescent="0.35">
      <c r="C83" s="81"/>
      <c r="D83" s="50"/>
      <c r="E83" s="82"/>
    </row>
  </sheetData>
  <mergeCells count="9">
    <mergeCell ref="C64:E64"/>
    <mergeCell ref="C59:E59"/>
    <mergeCell ref="N53:Q53"/>
    <mergeCell ref="B8:F8"/>
    <mergeCell ref="B2:F2"/>
    <mergeCell ref="B30:F30"/>
    <mergeCell ref="N30:P30"/>
    <mergeCell ref="N2:O2"/>
    <mergeCell ref="C53:E53"/>
  </mergeCells>
  <conditionalFormatting sqref="N32:N49">
    <cfRule type="expression" dxfId="44" priority="3">
      <formula>$M32</formula>
    </cfRule>
  </conditionalFormatting>
  <conditionalFormatting sqref="R3:R1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8" scale="5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06688-A318-4451-89D3-6307A2519D10}">
  <sheetPr codeName="Sheet4">
    <tabColor theme="9" tint="0.59999389629810485"/>
    <pageSetUpPr fitToPage="1"/>
  </sheetPr>
  <dimension ref="A1:IP175"/>
  <sheetViews>
    <sheetView topLeftCell="M1" workbookViewId="0">
      <selection activeCell="M1" sqref="M1:AN1"/>
    </sheetView>
  </sheetViews>
  <sheetFormatPr defaultRowHeight="14.5" outlineLevelCol="1" x14ac:dyDescent="0.35"/>
  <cols>
    <col min="1" max="1" width="18.54296875" hidden="1" customWidth="1" outlineLevel="1"/>
    <col min="2" max="2" width="9.08984375" hidden="1" customWidth="1" outlineLevel="1"/>
    <col min="3" max="4" width="18.54296875" hidden="1" customWidth="1" outlineLevel="1"/>
    <col min="5" max="5" width="18.54296875" hidden="1" customWidth="1" outlineLevel="1" collapsed="1"/>
    <col min="6" max="12" width="18.54296875" hidden="1" customWidth="1" outlineLevel="1"/>
    <col min="13" max="13" width="18.54296875" style="102" customWidth="1" collapsed="1"/>
    <col min="14" max="18" width="8.90625" style="102"/>
    <col min="19" max="22" width="9.08984375" style="102" customWidth="1"/>
    <col min="23" max="39" width="9.08984375" style="102" hidden="1" customWidth="1" outlineLevel="1"/>
    <col min="40" max="40" width="8.90625" style="102" hidden="1" customWidth="1" outlineLevel="1"/>
    <col min="41" max="41" width="8.90625" collapsed="1"/>
    <col min="42" max="67" width="9.08984375" hidden="1" customWidth="1" outlineLevel="1"/>
    <col min="68" max="68" width="8.90625" collapsed="1"/>
    <col min="69" max="73" width="9.08984375" hidden="1" customWidth="1" outlineLevel="1"/>
    <col min="74" max="74" width="13.90625" hidden="1" customWidth="1" outlineLevel="1"/>
    <col min="75" max="75" width="16.90625" hidden="1" customWidth="1" outlineLevel="1"/>
    <col min="76" max="234" width="9.08984375" hidden="1" customWidth="1" outlineLevel="1"/>
    <col min="235" max="235" width="8.90625" hidden="1" customWidth="1" outlineLevel="1" collapsed="1"/>
    <col min="236" max="249" width="8.90625" hidden="1" customWidth="1" outlineLevel="1"/>
    <col min="250" max="250" width="8.90625" collapsed="1"/>
  </cols>
  <sheetData>
    <row r="1" spans="1:92" ht="17.5" thickBot="1" x14ac:dyDescent="0.45">
      <c r="E1">
        <v>19</v>
      </c>
      <c r="M1" s="187" t="s">
        <v>107</v>
      </c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  <c r="AH1" s="187"/>
      <c r="AI1" s="187"/>
      <c r="AJ1" s="187"/>
      <c r="AK1" s="187"/>
      <c r="AL1" s="187"/>
      <c r="AM1" s="187"/>
      <c r="AN1" s="187"/>
      <c r="AP1" s="140">
        <v>17</v>
      </c>
      <c r="AQ1" s="141">
        <v>18</v>
      </c>
      <c r="AR1" s="141">
        <v>19</v>
      </c>
      <c r="AS1" s="141">
        <v>20</v>
      </c>
      <c r="AT1" s="141">
        <v>21</v>
      </c>
      <c r="AU1" s="141">
        <v>22</v>
      </c>
      <c r="AV1" s="141">
        <v>23</v>
      </c>
      <c r="AW1" s="141">
        <v>24</v>
      </c>
      <c r="AX1" s="141">
        <v>25</v>
      </c>
      <c r="AY1" s="141">
        <v>26</v>
      </c>
      <c r="AZ1" s="141">
        <v>27</v>
      </c>
      <c r="BA1" s="141">
        <v>28</v>
      </c>
      <c r="BB1" s="141">
        <v>29</v>
      </c>
      <c r="BC1" s="141">
        <v>30</v>
      </c>
      <c r="BD1" s="141">
        <v>31</v>
      </c>
      <c r="BE1" s="141">
        <v>32</v>
      </c>
      <c r="BF1" s="141">
        <v>33</v>
      </c>
      <c r="BG1" s="141">
        <v>34</v>
      </c>
      <c r="BH1" s="141">
        <v>35</v>
      </c>
      <c r="BI1" s="141">
        <v>36</v>
      </c>
      <c r="BJ1" s="141">
        <v>37</v>
      </c>
      <c r="BK1" s="141">
        <v>38</v>
      </c>
      <c r="BL1" s="141">
        <v>39</v>
      </c>
      <c r="BM1" s="142">
        <v>40</v>
      </c>
      <c r="BV1">
        <v>1</v>
      </c>
      <c r="BW1">
        <v>2</v>
      </c>
      <c r="BX1">
        <v>3</v>
      </c>
      <c r="BY1">
        <v>4</v>
      </c>
      <c r="BZ1">
        <v>5</v>
      </c>
      <c r="CA1">
        <v>6</v>
      </c>
      <c r="CB1">
        <v>7</v>
      </c>
      <c r="CC1">
        <v>8</v>
      </c>
      <c r="CD1">
        <v>9</v>
      </c>
      <c r="CE1">
        <v>10</v>
      </c>
      <c r="CF1">
        <v>11</v>
      </c>
      <c r="CG1">
        <v>12</v>
      </c>
      <c r="CH1">
        <v>13</v>
      </c>
      <c r="CI1">
        <v>14</v>
      </c>
      <c r="CJ1">
        <v>15</v>
      </c>
      <c r="CK1">
        <v>16</v>
      </c>
      <c r="CL1">
        <v>17</v>
      </c>
      <c r="CM1">
        <v>18</v>
      </c>
    </row>
    <row r="2" spans="1:92" s="1" customFormat="1" ht="15" thickTop="1" x14ac:dyDescent="0.35">
      <c r="A2" t="s">
        <v>108</v>
      </c>
      <c r="B2" t="s">
        <v>59</v>
      </c>
      <c r="C2"/>
      <c r="D2" t="s">
        <v>109</v>
      </c>
      <c r="E2" t="s">
        <v>59</v>
      </c>
      <c r="F2"/>
      <c r="G2"/>
      <c r="H2"/>
      <c r="I2"/>
      <c r="J2"/>
      <c r="K2"/>
      <c r="L2" s="1" t="s">
        <v>110</v>
      </c>
      <c r="M2" s="156" t="s">
        <v>32</v>
      </c>
      <c r="N2" s="157">
        <v>17</v>
      </c>
      <c r="O2" s="157">
        <v>18</v>
      </c>
      <c r="P2" s="157">
        <v>19</v>
      </c>
      <c r="Q2" s="157">
        <v>20</v>
      </c>
      <c r="R2" s="157">
        <v>21</v>
      </c>
      <c r="S2" s="157">
        <v>22</v>
      </c>
      <c r="T2" s="157">
        <v>23</v>
      </c>
      <c r="U2" s="157"/>
      <c r="V2" s="157"/>
      <c r="W2" s="157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P2" s="1" t="s">
        <v>111</v>
      </c>
      <c r="BV2" s="1" t="s">
        <v>335</v>
      </c>
      <c r="BW2" s="1" t="s">
        <v>336</v>
      </c>
      <c r="BX2" s="1" t="s">
        <v>337</v>
      </c>
      <c r="BY2" s="1" t="s">
        <v>338</v>
      </c>
      <c r="BZ2" s="1" t="s">
        <v>339</v>
      </c>
      <c r="CA2" s="1" t="s">
        <v>340</v>
      </c>
      <c r="CB2" s="1" t="s">
        <v>341</v>
      </c>
      <c r="CC2" s="1" t="s">
        <v>342</v>
      </c>
      <c r="CD2" s="1" t="s">
        <v>343</v>
      </c>
      <c r="CE2" s="1" t="s">
        <v>344</v>
      </c>
      <c r="CF2" s="1" t="s">
        <v>345</v>
      </c>
      <c r="CG2" s="1" t="s">
        <v>346</v>
      </c>
      <c r="CH2" s="1" t="s">
        <v>347</v>
      </c>
      <c r="CI2" s="1" t="s">
        <v>348</v>
      </c>
      <c r="CJ2" s="1" t="s">
        <v>349</v>
      </c>
      <c r="CK2" s="1" t="s">
        <v>350</v>
      </c>
      <c r="CL2" s="1" t="s">
        <v>351</v>
      </c>
      <c r="CM2" s="1" t="s">
        <v>352</v>
      </c>
    </row>
    <row r="3" spans="1:92" x14ac:dyDescent="0.35">
      <c r="A3" s="1">
        <v>0</v>
      </c>
      <c r="B3">
        <v>15</v>
      </c>
      <c r="D3" t="b">
        <v>1</v>
      </c>
      <c r="E3">
        <v>15</v>
      </c>
      <c r="F3" t="s">
        <v>217</v>
      </c>
      <c r="G3" t="s">
        <v>218</v>
      </c>
      <c r="I3">
        <v>183</v>
      </c>
      <c r="J3" t="s">
        <v>249</v>
      </c>
      <c r="K3" t="s">
        <v>360</v>
      </c>
      <c r="L3" t="b">
        <v>0</v>
      </c>
      <c r="M3" s="153" t="s">
        <v>387</v>
      </c>
      <c r="N3" s="102" t="s">
        <v>343</v>
      </c>
      <c r="O3" s="102" t="s">
        <v>347</v>
      </c>
      <c r="P3" s="102" t="s">
        <v>350</v>
      </c>
      <c r="Q3" s="102" t="s">
        <v>340</v>
      </c>
      <c r="R3" s="102" t="s">
        <v>335</v>
      </c>
      <c r="S3" s="102" t="s">
        <v>342</v>
      </c>
      <c r="T3" s="102" t="s">
        <v>341</v>
      </c>
      <c r="AP3" s="2" t="b">
        <v>0</v>
      </c>
      <c r="AQ3" t="b">
        <v>0</v>
      </c>
      <c r="AR3" t="b">
        <v>0</v>
      </c>
      <c r="AS3" t="b">
        <v>0</v>
      </c>
      <c r="AT3" t="b">
        <v>0</v>
      </c>
      <c r="AU3" t="b">
        <v>0</v>
      </c>
      <c r="AV3" t="b">
        <v>0</v>
      </c>
    </row>
    <row r="4" spans="1:92" x14ac:dyDescent="0.35">
      <c r="B4">
        <v>21</v>
      </c>
      <c r="C4" t="s">
        <v>435</v>
      </c>
      <c r="D4" t="b">
        <v>1</v>
      </c>
      <c r="E4">
        <v>21</v>
      </c>
      <c r="F4" t="s">
        <v>206</v>
      </c>
      <c r="G4" t="s">
        <v>207</v>
      </c>
      <c r="I4">
        <v>3208</v>
      </c>
      <c r="J4" t="s">
        <v>187</v>
      </c>
      <c r="K4" t="s">
        <v>370</v>
      </c>
      <c r="L4" t="b">
        <v>1</v>
      </c>
      <c r="M4" s="153" t="s">
        <v>388</v>
      </c>
      <c r="N4" s="102" t="s">
        <v>339</v>
      </c>
      <c r="O4" s="102" t="s">
        <v>347</v>
      </c>
      <c r="P4" s="102" t="s">
        <v>338</v>
      </c>
      <c r="Q4" s="102" t="s">
        <v>340</v>
      </c>
      <c r="R4" s="102" t="s">
        <v>335</v>
      </c>
      <c r="S4" s="102" t="s">
        <v>342</v>
      </c>
      <c r="T4" s="102" t="s">
        <v>343</v>
      </c>
      <c r="AP4" t="b">
        <v>0</v>
      </c>
      <c r="AQ4" t="b">
        <v>0</v>
      </c>
      <c r="AR4" t="b">
        <v>0</v>
      </c>
      <c r="AS4" t="b">
        <v>0</v>
      </c>
      <c r="AT4" t="b">
        <v>0</v>
      </c>
      <c r="AU4" t="b">
        <v>0</v>
      </c>
      <c r="AV4" t="b">
        <v>1</v>
      </c>
      <c r="BV4" t="s">
        <v>387</v>
      </c>
      <c r="BW4" t="s">
        <v>388</v>
      </c>
      <c r="BX4" t="s">
        <v>389</v>
      </c>
      <c r="BY4" t="s">
        <v>390</v>
      </c>
      <c r="BZ4" t="s">
        <v>391</v>
      </c>
      <c r="CA4" t="s">
        <v>392</v>
      </c>
      <c r="CB4" t="s">
        <v>393</v>
      </c>
      <c r="CC4" t="s">
        <v>394</v>
      </c>
      <c r="CD4" t="s">
        <v>395</v>
      </c>
      <c r="CE4" t="s">
        <v>396</v>
      </c>
      <c r="CF4" t="s">
        <v>382</v>
      </c>
      <c r="CG4" t="s">
        <v>397</v>
      </c>
      <c r="CH4" t="s">
        <v>398</v>
      </c>
      <c r="CI4" t="s">
        <v>399</v>
      </c>
      <c r="CJ4" t="s">
        <v>400</v>
      </c>
      <c r="CK4" t="s">
        <v>401</v>
      </c>
      <c r="CL4" t="s">
        <v>402</v>
      </c>
      <c r="CM4" t="s">
        <v>403</v>
      </c>
      <c r="CN4" t="s">
        <v>404</v>
      </c>
    </row>
    <row r="5" spans="1:92" x14ac:dyDescent="0.35">
      <c r="B5">
        <v>24</v>
      </c>
      <c r="D5" t="b">
        <v>1</v>
      </c>
      <c r="E5">
        <v>24</v>
      </c>
      <c r="F5" t="s">
        <v>193</v>
      </c>
      <c r="G5" t="s">
        <v>358</v>
      </c>
      <c r="I5">
        <v>107</v>
      </c>
      <c r="J5" t="s">
        <v>357</v>
      </c>
      <c r="K5" t="s">
        <v>257</v>
      </c>
      <c r="L5" t="b">
        <v>0</v>
      </c>
      <c r="M5" s="153" t="s">
        <v>389</v>
      </c>
      <c r="N5" s="102" t="s">
        <v>343</v>
      </c>
      <c r="O5" s="102" t="s">
        <v>347</v>
      </c>
      <c r="P5" s="102" t="s">
        <v>350</v>
      </c>
      <c r="Q5" s="102" t="s">
        <v>340</v>
      </c>
      <c r="R5" s="102" t="s">
        <v>335</v>
      </c>
      <c r="S5" s="102" t="s">
        <v>342</v>
      </c>
      <c r="T5" s="102" t="s">
        <v>341</v>
      </c>
      <c r="AP5" t="b">
        <v>0</v>
      </c>
      <c r="AQ5" t="b">
        <v>0</v>
      </c>
      <c r="AR5" t="b">
        <v>0</v>
      </c>
      <c r="AS5" t="b">
        <v>0</v>
      </c>
      <c r="AT5" t="b">
        <v>0</v>
      </c>
      <c r="AU5" t="b">
        <v>0</v>
      </c>
      <c r="AV5" t="b">
        <v>0</v>
      </c>
      <c r="BQ5" t="s">
        <v>335</v>
      </c>
      <c r="BU5">
        <v>17</v>
      </c>
      <c r="BV5" t="s">
        <v>343</v>
      </c>
      <c r="BW5" t="s">
        <v>339</v>
      </c>
      <c r="BX5" t="s">
        <v>343</v>
      </c>
      <c r="BY5" t="s">
        <v>343</v>
      </c>
      <c r="BZ5" t="s">
        <v>343</v>
      </c>
      <c r="CA5" t="s">
        <v>343</v>
      </c>
      <c r="CB5" t="s">
        <v>343</v>
      </c>
      <c r="CC5" t="s">
        <v>343</v>
      </c>
      <c r="CD5" t="s">
        <v>343</v>
      </c>
      <c r="CE5" t="s">
        <v>343</v>
      </c>
      <c r="CF5" t="s">
        <v>343</v>
      </c>
      <c r="CG5" t="s">
        <v>348</v>
      </c>
      <c r="CH5" t="s">
        <v>348</v>
      </c>
      <c r="CI5" t="s">
        <v>342</v>
      </c>
      <c r="CJ5" t="s">
        <v>343</v>
      </c>
      <c r="CK5" t="s">
        <v>348</v>
      </c>
      <c r="CL5" t="s">
        <v>343</v>
      </c>
      <c r="CM5" t="s">
        <v>343</v>
      </c>
      <c r="CN5" t="s">
        <v>335</v>
      </c>
    </row>
    <row r="6" spans="1:92" x14ac:dyDescent="0.35">
      <c r="B6">
        <v>53</v>
      </c>
      <c r="D6" t="b">
        <v>1</v>
      </c>
      <c r="E6">
        <v>53</v>
      </c>
      <c r="F6" t="s">
        <v>254</v>
      </c>
      <c r="G6" t="s">
        <v>255</v>
      </c>
      <c r="I6">
        <v>24</v>
      </c>
      <c r="J6" t="s">
        <v>193</v>
      </c>
      <c r="K6" t="s">
        <v>358</v>
      </c>
      <c r="L6" t="b">
        <v>0</v>
      </c>
      <c r="M6" s="153" t="s">
        <v>390</v>
      </c>
      <c r="N6" s="102" t="s">
        <v>343</v>
      </c>
      <c r="O6" s="102" t="s">
        <v>347</v>
      </c>
      <c r="P6" s="102" t="s">
        <v>339</v>
      </c>
      <c r="Q6" s="102" t="s">
        <v>341</v>
      </c>
      <c r="R6" s="102" t="s">
        <v>335</v>
      </c>
      <c r="S6" s="102" t="s">
        <v>342</v>
      </c>
      <c r="T6" s="102" t="s">
        <v>340</v>
      </c>
      <c r="AP6" t="b">
        <v>0</v>
      </c>
      <c r="AQ6" t="b">
        <v>0</v>
      </c>
      <c r="AR6" t="b">
        <v>0</v>
      </c>
      <c r="AS6" t="b">
        <v>0</v>
      </c>
      <c r="AT6" t="b">
        <v>0</v>
      </c>
      <c r="AU6" t="b">
        <v>0</v>
      </c>
      <c r="AV6" t="b">
        <v>0</v>
      </c>
      <c r="BQ6" t="s">
        <v>336</v>
      </c>
      <c r="BU6">
        <v>18</v>
      </c>
      <c r="BV6" t="s">
        <v>347</v>
      </c>
      <c r="BW6" t="s">
        <v>347</v>
      </c>
      <c r="BX6" t="s">
        <v>347</v>
      </c>
      <c r="BY6" t="s">
        <v>347</v>
      </c>
      <c r="BZ6" t="s">
        <v>347</v>
      </c>
      <c r="CA6" t="s">
        <v>347</v>
      </c>
      <c r="CB6" t="s">
        <v>347</v>
      </c>
      <c r="CC6" t="s">
        <v>347</v>
      </c>
      <c r="CD6" t="s">
        <v>347</v>
      </c>
      <c r="CE6" t="s">
        <v>347</v>
      </c>
      <c r="CF6" t="s">
        <v>347</v>
      </c>
      <c r="CG6" t="s">
        <v>347</v>
      </c>
      <c r="CH6" t="s">
        <v>347</v>
      </c>
      <c r="CI6" t="s">
        <v>347</v>
      </c>
      <c r="CJ6" t="s">
        <v>347</v>
      </c>
      <c r="CK6" t="s">
        <v>347</v>
      </c>
      <c r="CL6" t="s">
        <v>347</v>
      </c>
      <c r="CM6" t="s">
        <v>347</v>
      </c>
      <c r="CN6" t="s">
        <v>347</v>
      </c>
    </row>
    <row r="7" spans="1:92" x14ac:dyDescent="0.35">
      <c r="B7">
        <v>98</v>
      </c>
      <c r="D7" t="b">
        <v>1</v>
      </c>
      <c r="E7">
        <v>98</v>
      </c>
      <c r="F7" t="s">
        <v>321</v>
      </c>
      <c r="G7" t="s">
        <v>322</v>
      </c>
      <c r="I7">
        <v>322</v>
      </c>
      <c r="J7" t="s">
        <v>367</v>
      </c>
      <c r="K7" t="s">
        <v>364</v>
      </c>
      <c r="L7" t="b">
        <v>0</v>
      </c>
      <c r="M7" s="153" t="s">
        <v>391</v>
      </c>
      <c r="N7" s="102" t="s">
        <v>343</v>
      </c>
      <c r="O7" s="102" t="s">
        <v>347</v>
      </c>
      <c r="P7" s="102" t="s">
        <v>338</v>
      </c>
      <c r="Q7" s="102" t="s">
        <v>341</v>
      </c>
      <c r="R7" s="102" t="s">
        <v>335</v>
      </c>
      <c r="S7" s="102" t="s">
        <v>342</v>
      </c>
      <c r="T7" s="102" t="s">
        <v>340</v>
      </c>
      <c r="AP7" t="b">
        <v>0</v>
      </c>
      <c r="AQ7" t="b">
        <v>0</v>
      </c>
      <c r="AR7" t="b">
        <v>0</v>
      </c>
      <c r="AS7" t="b">
        <v>0</v>
      </c>
      <c r="AT7" t="b">
        <v>0</v>
      </c>
      <c r="AU7" t="b">
        <v>0</v>
      </c>
      <c r="AV7" t="b">
        <v>0</v>
      </c>
      <c r="BQ7" t="s">
        <v>337</v>
      </c>
      <c r="BU7">
        <v>19</v>
      </c>
      <c r="BV7" t="s">
        <v>350</v>
      </c>
      <c r="BW7" t="s">
        <v>338</v>
      </c>
      <c r="BX7" t="s">
        <v>350</v>
      </c>
      <c r="BY7" t="s">
        <v>339</v>
      </c>
      <c r="BZ7" t="s">
        <v>338</v>
      </c>
      <c r="CA7" t="s">
        <v>339</v>
      </c>
      <c r="CB7" t="s">
        <v>339</v>
      </c>
      <c r="CC7" t="s">
        <v>338</v>
      </c>
      <c r="CD7" t="s">
        <v>339</v>
      </c>
      <c r="CE7" t="s">
        <v>338</v>
      </c>
      <c r="CF7" t="s">
        <v>350</v>
      </c>
      <c r="CG7" t="s">
        <v>339</v>
      </c>
      <c r="CH7" t="s">
        <v>338</v>
      </c>
      <c r="CI7" t="s">
        <v>346</v>
      </c>
      <c r="CJ7" t="s">
        <v>339</v>
      </c>
      <c r="CK7" t="s">
        <v>339</v>
      </c>
      <c r="CL7" t="s">
        <v>339</v>
      </c>
      <c r="CM7" t="s">
        <v>339</v>
      </c>
      <c r="CN7" t="s">
        <v>339</v>
      </c>
    </row>
    <row r="8" spans="1:92" x14ac:dyDescent="0.35">
      <c r="B8">
        <v>104</v>
      </c>
      <c r="D8" t="b">
        <v>1</v>
      </c>
      <c r="E8">
        <v>104</v>
      </c>
      <c r="F8" t="s">
        <v>295</v>
      </c>
      <c r="G8" t="s">
        <v>313</v>
      </c>
      <c r="I8">
        <v>21</v>
      </c>
      <c r="J8" t="s">
        <v>206</v>
      </c>
      <c r="K8" t="s">
        <v>207</v>
      </c>
      <c r="L8" t="b">
        <v>0</v>
      </c>
      <c r="M8" s="153" t="s">
        <v>392</v>
      </c>
      <c r="N8" s="102" t="s">
        <v>343</v>
      </c>
      <c r="O8" s="102" t="s">
        <v>347</v>
      </c>
      <c r="P8" s="102" t="s">
        <v>339</v>
      </c>
      <c r="Q8" s="102" t="s">
        <v>348</v>
      </c>
      <c r="R8" s="102" t="s">
        <v>335</v>
      </c>
      <c r="S8" s="102" t="s">
        <v>342</v>
      </c>
      <c r="T8" s="102" t="s">
        <v>340</v>
      </c>
      <c r="AP8" t="b">
        <v>0</v>
      </c>
      <c r="AQ8" t="b">
        <v>0</v>
      </c>
      <c r="AR8" t="b">
        <v>0</v>
      </c>
      <c r="AS8" t="b">
        <v>0</v>
      </c>
      <c r="AT8" t="b">
        <v>0</v>
      </c>
      <c r="AU8" t="b">
        <v>0</v>
      </c>
      <c r="AV8" t="b">
        <v>0</v>
      </c>
      <c r="BQ8" t="s">
        <v>338</v>
      </c>
      <c r="BU8">
        <v>20</v>
      </c>
      <c r="BV8" t="s">
        <v>340</v>
      </c>
      <c r="BW8" t="s">
        <v>340</v>
      </c>
      <c r="BX8" t="s">
        <v>340</v>
      </c>
      <c r="BY8" t="s">
        <v>341</v>
      </c>
      <c r="BZ8" t="s">
        <v>341</v>
      </c>
      <c r="CA8" t="s">
        <v>348</v>
      </c>
      <c r="CB8" t="s">
        <v>340</v>
      </c>
      <c r="CC8" t="s">
        <v>340</v>
      </c>
      <c r="CD8" t="s">
        <v>340</v>
      </c>
      <c r="CE8" t="s">
        <v>348</v>
      </c>
      <c r="CF8" t="s">
        <v>348</v>
      </c>
      <c r="CG8" t="s">
        <v>341</v>
      </c>
      <c r="CH8" t="s">
        <v>340</v>
      </c>
      <c r="CI8" t="s">
        <v>348</v>
      </c>
      <c r="CJ8" t="s">
        <v>340</v>
      </c>
      <c r="CK8" t="s">
        <v>340</v>
      </c>
      <c r="CL8" t="s">
        <v>348</v>
      </c>
      <c r="CM8" t="s">
        <v>341</v>
      </c>
      <c r="CN8" t="s">
        <v>340</v>
      </c>
    </row>
    <row r="9" spans="1:92" x14ac:dyDescent="0.35">
      <c r="B9">
        <v>107</v>
      </c>
      <c r="C9" t="s">
        <v>435</v>
      </c>
      <c r="D9" t="b">
        <v>1</v>
      </c>
      <c r="E9">
        <v>107</v>
      </c>
      <c r="F9" t="s">
        <v>357</v>
      </c>
      <c r="G9" t="s">
        <v>257</v>
      </c>
      <c r="I9">
        <v>175</v>
      </c>
      <c r="J9" t="s">
        <v>251</v>
      </c>
      <c r="K9" t="s">
        <v>232</v>
      </c>
      <c r="L9" t="b">
        <v>0</v>
      </c>
      <c r="M9" s="153" t="s">
        <v>393</v>
      </c>
      <c r="N9" s="102" t="s">
        <v>343</v>
      </c>
      <c r="O9" s="102" t="s">
        <v>347</v>
      </c>
      <c r="P9" s="102" t="s">
        <v>339</v>
      </c>
      <c r="Q9" s="102" t="s">
        <v>340</v>
      </c>
      <c r="R9" s="102" t="s">
        <v>335</v>
      </c>
      <c r="S9" s="102" t="s">
        <v>342</v>
      </c>
      <c r="T9" s="102" t="s">
        <v>341</v>
      </c>
      <c r="AP9" t="b">
        <v>0</v>
      </c>
      <c r="AQ9" t="b">
        <v>0</v>
      </c>
      <c r="AR9" t="b">
        <v>0</v>
      </c>
      <c r="AS9" t="b">
        <v>0</v>
      </c>
      <c r="AT9" t="b">
        <v>0</v>
      </c>
      <c r="AU9" t="b">
        <v>0</v>
      </c>
      <c r="AV9" t="b">
        <v>0</v>
      </c>
      <c r="BQ9" t="s">
        <v>339</v>
      </c>
      <c r="BU9">
        <v>21</v>
      </c>
      <c r="BV9" t="s">
        <v>335</v>
      </c>
      <c r="BW9" t="s">
        <v>335</v>
      </c>
      <c r="BX9" t="s">
        <v>335</v>
      </c>
      <c r="BY9" t="s">
        <v>335</v>
      </c>
      <c r="BZ9" t="s">
        <v>335</v>
      </c>
      <c r="CA9" t="s">
        <v>335</v>
      </c>
      <c r="CB9" t="s">
        <v>335</v>
      </c>
      <c r="CC9" t="s">
        <v>335</v>
      </c>
      <c r="CD9" t="s">
        <v>335</v>
      </c>
      <c r="CE9" t="s">
        <v>335</v>
      </c>
      <c r="CF9" t="s">
        <v>335</v>
      </c>
      <c r="CG9" t="s">
        <v>335</v>
      </c>
      <c r="CH9" t="s">
        <v>335</v>
      </c>
      <c r="CI9" t="s">
        <v>350</v>
      </c>
      <c r="CJ9" t="s">
        <v>335</v>
      </c>
      <c r="CK9" t="s">
        <v>335</v>
      </c>
      <c r="CL9" t="s">
        <v>340</v>
      </c>
      <c r="CM9" t="s">
        <v>335</v>
      </c>
      <c r="CN9" t="s">
        <v>350</v>
      </c>
    </row>
    <row r="10" spans="1:92" x14ac:dyDescent="0.35">
      <c r="B10">
        <v>122</v>
      </c>
      <c r="D10" t="b">
        <v>1</v>
      </c>
      <c r="E10">
        <v>122</v>
      </c>
      <c r="F10" t="s">
        <v>247</v>
      </c>
      <c r="G10" t="s">
        <v>246</v>
      </c>
      <c r="I10">
        <v>131</v>
      </c>
      <c r="J10" t="s">
        <v>160</v>
      </c>
      <c r="K10" t="s">
        <v>161</v>
      </c>
      <c r="L10" t="b">
        <v>0</v>
      </c>
      <c r="M10" s="153" t="s">
        <v>394</v>
      </c>
      <c r="N10" s="102" t="s">
        <v>343</v>
      </c>
      <c r="O10" s="102" t="s">
        <v>347</v>
      </c>
      <c r="P10" s="102" t="s">
        <v>338</v>
      </c>
      <c r="Q10" s="102" t="s">
        <v>340</v>
      </c>
      <c r="R10" s="102" t="s">
        <v>335</v>
      </c>
      <c r="S10" s="102" t="s">
        <v>342</v>
      </c>
      <c r="T10" s="102" t="s">
        <v>350</v>
      </c>
      <c r="AP10" t="b">
        <v>0</v>
      </c>
      <c r="AQ10" t="b">
        <v>0</v>
      </c>
      <c r="AR10" t="b">
        <v>0</v>
      </c>
      <c r="AS10" t="b">
        <v>0</v>
      </c>
      <c r="AT10" t="b">
        <v>0</v>
      </c>
      <c r="AU10" t="b">
        <v>0</v>
      </c>
      <c r="AV10" t="b">
        <v>0</v>
      </c>
      <c r="BQ10" t="s">
        <v>340</v>
      </c>
      <c r="BU10">
        <v>22</v>
      </c>
      <c r="BV10" t="s">
        <v>342</v>
      </c>
      <c r="BW10" t="s">
        <v>342</v>
      </c>
      <c r="BX10" t="s">
        <v>342</v>
      </c>
      <c r="BY10" t="s">
        <v>342</v>
      </c>
      <c r="BZ10" t="s">
        <v>342</v>
      </c>
      <c r="CA10" t="s">
        <v>342</v>
      </c>
      <c r="CB10" t="s">
        <v>342</v>
      </c>
      <c r="CC10" t="s">
        <v>342</v>
      </c>
      <c r="CD10" t="s">
        <v>342</v>
      </c>
      <c r="CE10" t="s">
        <v>342</v>
      </c>
      <c r="CF10" t="s">
        <v>342</v>
      </c>
      <c r="CG10" t="s">
        <v>342</v>
      </c>
      <c r="CH10" t="s">
        <v>342</v>
      </c>
      <c r="CI10" t="s">
        <v>343</v>
      </c>
      <c r="CJ10" t="s">
        <v>342</v>
      </c>
      <c r="CK10" t="s">
        <v>343</v>
      </c>
      <c r="CL10" t="s">
        <v>342</v>
      </c>
      <c r="CM10" t="s">
        <v>342</v>
      </c>
      <c r="CN10" t="s">
        <v>342</v>
      </c>
    </row>
    <row r="11" spans="1:92" ht="14.4" customHeight="1" x14ac:dyDescent="0.35">
      <c r="B11">
        <v>131</v>
      </c>
      <c r="D11" t="b">
        <v>1</v>
      </c>
      <c r="E11">
        <v>131</v>
      </c>
      <c r="F11" t="s">
        <v>160</v>
      </c>
      <c r="G11" t="s">
        <v>161</v>
      </c>
      <c r="I11">
        <v>98</v>
      </c>
      <c r="J11" t="s">
        <v>321</v>
      </c>
      <c r="K11" t="s">
        <v>322</v>
      </c>
      <c r="L11" t="b">
        <v>0</v>
      </c>
      <c r="M11" s="153" t="s">
        <v>395</v>
      </c>
      <c r="N11" s="102" t="s">
        <v>343</v>
      </c>
      <c r="O11" s="102" t="s">
        <v>347</v>
      </c>
      <c r="P11" s="102" t="s">
        <v>339</v>
      </c>
      <c r="Q11" s="102" t="s">
        <v>340</v>
      </c>
      <c r="R11" s="102" t="s">
        <v>335</v>
      </c>
      <c r="S11" s="102" t="s">
        <v>342</v>
      </c>
      <c r="T11" s="102" t="s">
        <v>348</v>
      </c>
      <c r="AP11" t="b">
        <v>0</v>
      </c>
      <c r="AQ11" t="b">
        <v>0</v>
      </c>
      <c r="AR11" t="b">
        <v>0</v>
      </c>
      <c r="AS11" t="b">
        <v>0</v>
      </c>
      <c r="AT11" t="b">
        <v>0</v>
      </c>
      <c r="AU11" t="b">
        <v>0</v>
      </c>
      <c r="AV11" t="b">
        <v>0</v>
      </c>
      <c r="BQ11" t="s">
        <v>341</v>
      </c>
      <c r="BU11">
        <v>23</v>
      </c>
      <c r="BV11" t="s">
        <v>341</v>
      </c>
      <c r="BW11" t="s">
        <v>343</v>
      </c>
      <c r="BX11" t="s">
        <v>341</v>
      </c>
      <c r="BY11" t="s">
        <v>340</v>
      </c>
      <c r="BZ11" t="s">
        <v>340</v>
      </c>
      <c r="CA11" t="s">
        <v>340</v>
      </c>
      <c r="CB11" t="s">
        <v>341</v>
      </c>
      <c r="CC11" t="s">
        <v>350</v>
      </c>
      <c r="CD11" t="s">
        <v>348</v>
      </c>
      <c r="CE11" t="s">
        <v>340</v>
      </c>
      <c r="CF11" t="s">
        <v>340</v>
      </c>
      <c r="CG11" t="s">
        <v>340</v>
      </c>
      <c r="CH11" t="s">
        <v>350</v>
      </c>
      <c r="CI11" t="s">
        <v>341</v>
      </c>
      <c r="CJ11" t="s">
        <v>350</v>
      </c>
      <c r="CK11" t="s">
        <v>341</v>
      </c>
      <c r="CL11" t="s">
        <v>350</v>
      </c>
      <c r="CM11" t="s">
        <v>340</v>
      </c>
      <c r="CN11" t="s">
        <v>341</v>
      </c>
    </row>
    <row r="12" spans="1:92" ht="14.4" customHeight="1" x14ac:dyDescent="0.35">
      <c r="B12">
        <v>152</v>
      </c>
      <c r="D12" t="b">
        <v>1</v>
      </c>
      <c r="E12">
        <v>152</v>
      </c>
      <c r="F12" t="s">
        <v>165</v>
      </c>
      <c r="G12" t="s">
        <v>214</v>
      </c>
      <c r="I12">
        <v>3206</v>
      </c>
      <c r="J12" t="s">
        <v>368</v>
      </c>
      <c r="K12" t="s">
        <v>369</v>
      </c>
      <c r="L12" t="b">
        <v>0</v>
      </c>
      <c r="M12" s="153" t="s">
        <v>396</v>
      </c>
      <c r="N12" s="102" t="s">
        <v>343</v>
      </c>
      <c r="O12" s="102" t="s">
        <v>347</v>
      </c>
      <c r="P12" s="102" t="s">
        <v>338</v>
      </c>
      <c r="Q12" s="102" t="s">
        <v>348</v>
      </c>
      <c r="R12" s="102" t="s">
        <v>335</v>
      </c>
      <c r="S12" s="102" t="s">
        <v>342</v>
      </c>
      <c r="T12" s="102" t="s">
        <v>340</v>
      </c>
      <c r="AP12" t="b">
        <v>0</v>
      </c>
      <c r="AQ12" t="b">
        <v>0</v>
      </c>
      <c r="AR12" t="b">
        <v>0</v>
      </c>
      <c r="AS12" t="b">
        <v>0</v>
      </c>
      <c r="AT12" t="b">
        <v>0</v>
      </c>
      <c r="AU12" t="b">
        <v>0</v>
      </c>
      <c r="AV12" t="b">
        <v>0</v>
      </c>
      <c r="BQ12" t="s">
        <v>342</v>
      </c>
    </row>
    <row r="13" spans="1:92" ht="14.4" customHeight="1" x14ac:dyDescent="0.35">
      <c r="B13">
        <v>175</v>
      </c>
      <c r="D13" t="b">
        <v>1</v>
      </c>
      <c r="E13">
        <v>175</v>
      </c>
      <c r="F13" t="s">
        <v>251</v>
      </c>
      <c r="G13" t="s">
        <v>232</v>
      </c>
      <c r="I13">
        <v>15</v>
      </c>
      <c r="J13" t="s">
        <v>217</v>
      </c>
      <c r="K13" t="s">
        <v>218</v>
      </c>
      <c r="L13" t="b">
        <v>0</v>
      </c>
      <c r="M13" s="153" t="s">
        <v>382</v>
      </c>
      <c r="N13" s="102" t="s">
        <v>343</v>
      </c>
      <c r="O13" s="102" t="s">
        <v>347</v>
      </c>
      <c r="P13" s="102" t="s">
        <v>350</v>
      </c>
      <c r="Q13" s="102" t="s">
        <v>348</v>
      </c>
      <c r="R13" s="102" t="s">
        <v>335</v>
      </c>
      <c r="S13" s="102" t="s">
        <v>342</v>
      </c>
      <c r="T13" s="102" t="s">
        <v>340</v>
      </c>
      <c r="AP13" t="b">
        <v>0</v>
      </c>
      <c r="AQ13" t="b">
        <v>0</v>
      </c>
      <c r="AR13" t="b">
        <v>0</v>
      </c>
      <c r="AS13" t="b">
        <v>0</v>
      </c>
      <c r="AT13" t="b">
        <v>0</v>
      </c>
      <c r="AU13" t="b">
        <v>0</v>
      </c>
      <c r="AV13" t="b">
        <v>0</v>
      </c>
      <c r="BQ13" t="s">
        <v>343</v>
      </c>
    </row>
    <row r="14" spans="1:92" ht="14.4" customHeight="1" x14ac:dyDescent="0.35">
      <c r="B14">
        <v>180</v>
      </c>
      <c r="D14" t="b">
        <v>1</v>
      </c>
      <c r="E14">
        <v>180</v>
      </c>
      <c r="F14" t="s">
        <v>242</v>
      </c>
      <c r="G14" t="s">
        <v>243</v>
      </c>
      <c r="I14">
        <v>3212</v>
      </c>
      <c r="J14" t="s">
        <v>254</v>
      </c>
      <c r="K14" t="s">
        <v>375</v>
      </c>
      <c r="L14" t="b">
        <v>0</v>
      </c>
      <c r="M14" s="153" t="s">
        <v>397</v>
      </c>
      <c r="N14" s="102" t="s">
        <v>348</v>
      </c>
      <c r="O14" s="102" t="s">
        <v>347</v>
      </c>
      <c r="P14" s="102" t="s">
        <v>339</v>
      </c>
      <c r="Q14" s="102" t="s">
        <v>341</v>
      </c>
      <c r="R14" s="102" t="s">
        <v>335</v>
      </c>
      <c r="S14" s="102" t="s">
        <v>342</v>
      </c>
      <c r="T14" s="102" t="s">
        <v>340</v>
      </c>
      <c r="AP14" t="b">
        <v>0</v>
      </c>
      <c r="AQ14" t="b">
        <v>0</v>
      </c>
      <c r="AR14" t="b">
        <v>0</v>
      </c>
      <c r="AS14" t="b">
        <v>0</v>
      </c>
      <c r="AT14" t="b">
        <v>0</v>
      </c>
      <c r="AU14" t="b">
        <v>0</v>
      </c>
      <c r="AV14" t="b">
        <v>0</v>
      </c>
      <c r="BQ14" t="s">
        <v>344</v>
      </c>
    </row>
    <row r="15" spans="1:92" ht="14.4" customHeight="1" x14ac:dyDescent="0.35">
      <c r="B15">
        <v>183</v>
      </c>
      <c r="D15" t="b">
        <v>1</v>
      </c>
      <c r="E15">
        <v>183</v>
      </c>
      <c r="F15" t="s">
        <v>249</v>
      </c>
      <c r="G15" t="s">
        <v>360</v>
      </c>
      <c r="I15">
        <v>1449</v>
      </c>
      <c r="J15" t="s">
        <v>365</v>
      </c>
      <c r="K15" t="s">
        <v>366</v>
      </c>
      <c r="L15" t="b">
        <v>0</v>
      </c>
      <c r="M15" s="153" t="s">
        <v>398</v>
      </c>
      <c r="N15" s="102" t="s">
        <v>348</v>
      </c>
      <c r="O15" s="102" t="s">
        <v>347</v>
      </c>
      <c r="P15" s="102" t="s">
        <v>338</v>
      </c>
      <c r="Q15" s="102" t="s">
        <v>340</v>
      </c>
      <c r="R15" s="102" t="s">
        <v>335</v>
      </c>
      <c r="S15" s="102" t="s">
        <v>342</v>
      </c>
      <c r="T15" s="102" t="s">
        <v>350</v>
      </c>
      <c r="AP15" t="b">
        <v>0</v>
      </c>
      <c r="AQ15" t="b">
        <v>0</v>
      </c>
      <c r="AR15" t="b">
        <v>0</v>
      </c>
      <c r="AS15" t="b">
        <v>0</v>
      </c>
      <c r="AT15" t="b">
        <v>0</v>
      </c>
      <c r="AU15" t="b">
        <v>0</v>
      </c>
      <c r="AV15" t="b">
        <v>0</v>
      </c>
      <c r="BQ15" t="s">
        <v>345</v>
      </c>
    </row>
    <row r="16" spans="1:92" ht="14.4" customHeight="1" x14ac:dyDescent="0.35">
      <c r="B16">
        <v>322</v>
      </c>
      <c r="D16" t="b">
        <v>1</v>
      </c>
      <c r="E16">
        <v>322</v>
      </c>
      <c r="F16" t="s">
        <v>367</v>
      </c>
      <c r="G16" t="s">
        <v>364</v>
      </c>
      <c r="I16">
        <v>180</v>
      </c>
      <c r="J16" t="s">
        <v>242</v>
      </c>
      <c r="K16" t="s">
        <v>243</v>
      </c>
      <c r="L16" t="b">
        <v>0</v>
      </c>
      <c r="M16" s="153" t="s">
        <v>399</v>
      </c>
      <c r="N16" s="102" t="s">
        <v>342</v>
      </c>
      <c r="O16" s="102" t="s">
        <v>347</v>
      </c>
      <c r="P16" s="102" t="s">
        <v>346</v>
      </c>
      <c r="Q16" s="102" t="s">
        <v>348</v>
      </c>
      <c r="R16" s="102" t="s">
        <v>350</v>
      </c>
      <c r="S16" s="102" t="s">
        <v>343</v>
      </c>
      <c r="T16" s="102" t="s">
        <v>341</v>
      </c>
      <c r="AP16" t="b">
        <v>0</v>
      </c>
      <c r="AQ16" t="b">
        <v>0</v>
      </c>
      <c r="AR16" t="b">
        <v>0</v>
      </c>
      <c r="AS16" t="b">
        <v>0</v>
      </c>
      <c r="AT16" t="b">
        <v>0</v>
      </c>
      <c r="AU16" t="b">
        <v>0</v>
      </c>
      <c r="AV16" t="b">
        <v>0</v>
      </c>
      <c r="BQ16" t="s">
        <v>346</v>
      </c>
    </row>
    <row r="17" spans="1:249" ht="14.4" customHeight="1" x14ac:dyDescent="0.35">
      <c r="B17">
        <v>1449</v>
      </c>
      <c r="C17" t="s">
        <v>436</v>
      </c>
      <c r="D17" t="b">
        <v>1</v>
      </c>
      <c r="E17">
        <v>1449</v>
      </c>
      <c r="F17" t="s">
        <v>365</v>
      </c>
      <c r="G17" t="s">
        <v>366</v>
      </c>
      <c r="I17">
        <v>104</v>
      </c>
      <c r="J17" t="s">
        <v>295</v>
      </c>
      <c r="K17" t="s">
        <v>313</v>
      </c>
      <c r="L17" t="b">
        <v>0</v>
      </c>
      <c r="M17" s="153" t="s">
        <v>400</v>
      </c>
      <c r="N17" s="102" t="s">
        <v>343</v>
      </c>
      <c r="O17" s="102" t="s">
        <v>347</v>
      </c>
      <c r="P17" s="102" t="s">
        <v>339</v>
      </c>
      <c r="Q17" s="102" t="s">
        <v>340</v>
      </c>
      <c r="R17" s="102" t="s">
        <v>335</v>
      </c>
      <c r="S17" s="102" t="s">
        <v>342</v>
      </c>
      <c r="T17" s="102" t="s">
        <v>350</v>
      </c>
      <c r="AP17" t="b">
        <v>0</v>
      </c>
      <c r="AQ17" t="b">
        <v>0</v>
      </c>
      <c r="AR17" t="b">
        <v>0</v>
      </c>
      <c r="AS17" t="b">
        <v>0</v>
      </c>
      <c r="AT17" t="b">
        <v>0</v>
      </c>
      <c r="AU17" t="b">
        <v>0</v>
      </c>
      <c r="AV17" t="b">
        <v>0</v>
      </c>
      <c r="BQ17" t="s">
        <v>347</v>
      </c>
    </row>
    <row r="18" spans="1:249" ht="14.4" customHeight="1" x14ac:dyDescent="0.35">
      <c r="B18">
        <v>3206</v>
      </c>
      <c r="D18" t="b">
        <v>1</v>
      </c>
      <c r="E18">
        <v>3206</v>
      </c>
      <c r="F18" t="s">
        <v>368</v>
      </c>
      <c r="G18" t="s">
        <v>369</v>
      </c>
      <c r="I18">
        <v>122</v>
      </c>
      <c r="J18" t="s">
        <v>247</v>
      </c>
      <c r="K18" t="s">
        <v>246</v>
      </c>
      <c r="L18" t="b">
        <v>0</v>
      </c>
      <c r="M18" s="153" t="s">
        <v>401</v>
      </c>
      <c r="N18" s="102" t="s">
        <v>348</v>
      </c>
      <c r="O18" s="102" t="s">
        <v>347</v>
      </c>
      <c r="P18" s="102" t="s">
        <v>339</v>
      </c>
      <c r="Q18" s="102" t="s">
        <v>340</v>
      </c>
      <c r="R18" s="102" t="s">
        <v>335</v>
      </c>
      <c r="S18" s="102" t="s">
        <v>343</v>
      </c>
      <c r="T18" s="102" t="s">
        <v>341</v>
      </c>
      <c r="AP18" t="b">
        <v>0</v>
      </c>
      <c r="AQ18" t="b">
        <v>0</v>
      </c>
      <c r="AR18" t="b">
        <v>0</v>
      </c>
      <c r="AS18" t="b">
        <v>0</v>
      </c>
      <c r="AT18" t="b">
        <v>0</v>
      </c>
      <c r="AU18" t="b">
        <v>0</v>
      </c>
      <c r="AV18" t="b">
        <v>0</v>
      </c>
      <c r="BQ18" t="s">
        <v>348</v>
      </c>
    </row>
    <row r="19" spans="1:249" ht="14.4" customHeight="1" x14ac:dyDescent="0.35">
      <c r="B19">
        <v>3208</v>
      </c>
      <c r="D19" t="b">
        <v>1</v>
      </c>
      <c r="E19">
        <v>3208</v>
      </c>
      <c r="F19" t="s">
        <v>187</v>
      </c>
      <c r="G19" t="s">
        <v>370</v>
      </c>
      <c r="I19">
        <v>3211</v>
      </c>
      <c r="J19" t="s">
        <v>361</v>
      </c>
      <c r="K19" t="s">
        <v>372</v>
      </c>
      <c r="L19" t="b">
        <v>0</v>
      </c>
      <c r="M19" s="153" t="s">
        <v>402</v>
      </c>
      <c r="N19" s="102" t="s">
        <v>343</v>
      </c>
      <c r="O19" s="102" t="s">
        <v>347</v>
      </c>
      <c r="P19" s="102" t="s">
        <v>339</v>
      </c>
      <c r="Q19" s="102" t="s">
        <v>348</v>
      </c>
      <c r="R19" s="102" t="s">
        <v>340</v>
      </c>
      <c r="S19" s="102" t="s">
        <v>342</v>
      </c>
      <c r="T19" s="102" t="s">
        <v>350</v>
      </c>
      <c r="AP19" t="b">
        <v>0</v>
      </c>
      <c r="AQ19" t="b">
        <v>0</v>
      </c>
      <c r="AR19" t="b">
        <v>0</v>
      </c>
      <c r="AS19" t="b">
        <v>0</v>
      </c>
      <c r="AT19" t="b">
        <v>0</v>
      </c>
      <c r="AU19" t="b">
        <v>0</v>
      </c>
      <c r="AV19" t="b">
        <v>0</v>
      </c>
      <c r="BQ19" t="s">
        <v>349</v>
      </c>
    </row>
    <row r="20" spans="1:249" ht="14.4" customHeight="1" x14ac:dyDescent="0.35">
      <c r="B20">
        <v>3211</v>
      </c>
      <c r="D20" t="b">
        <v>1</v>
      </c>
      <c r="E20">
        <v>3211</v>
      </c>
      <c r="F20" t="s">
        <v>361</v>
      </c>
      <c r="G20" t="s">
        <v>372</v>
      </c>
      <c r="I20">
        <v>53</v>
      </c>
      <c r="J20" t="s">
        <v>254</v>
      </c>
      <c r="K20" t="s">
        <v>255</v>
      </c>
      <c r="L20" t="b">
        <v>0</v>
      </c>
      <c r="M20" s="153" t="s">
        <v>403</v>
      </c>
      <c r="N20" s="102" t="s">
        <v>343</v>
      </c>
      <c r="O20" s="102" t="s">
        <v>347</v>
      </c>
      <c r="P20" s="102" t="s">
        <v>339</v>
      </c>
      <c r="Q20" s="102" t="s">
        <v>341</v>
      </c>
      <c r="R20" s="102" t="s">
        <v>335</v>
      </c>
      <c r="S20" s="102" t="s">
        <v>342</v>
      </c>
      <c r="T20" s="102" t="s">
        <v>340</v>
      </c>
      <c r="AP20" t="b">
        <v>0</v>
      </c>
      <c r="AQ20" t="b">
        <v>0</v>
      </c>
      <c r="AR20" t="b">
        <v>0</v>
      </c>
      <c r="AS20" t="b">
        <v>0</v>
      </c>
      <c r="AT20" t="b">
        <v>0</v>
      </c>
      <c r="AU20" t="b">
        <v>0</v>
      </c>
      <c r="AV20" t="b">
        <v>0</v>
      </c>
      <c r="BQ20" t="s">
        <v>350</v>
      </c>
    </row>
    <row r="21" spans="1:249" ht="14.4" customHeight="1" x14ac:dyDescent="0.35">
      <c r="B21">
        <v>3212</v>
      </c>
      <c r="D21" t="b">
        <v>1</v>
      </c>
      <c r="E21">
        <v>3212</v>
      </c>
      <c r="F21" t="s">
        <v>254</v>
      </c>
      <c r="G21" t="s">
        <v>375</v>
      </c>
      <c r="I21">
        <v>152</v>
      </c>
      <c r="J21" t="s">
        <v>165</v>
      </c>
      <c r="K21" t="s">
        <v>214</v>
      </c>
      <c r="L21" t="b">
        <v>0</v>
      </c>
      <c r="M21" s="153" t="s">
        <v>404</v>
      </c>
      <c r="N21" s="102" t="s">
        <v>335</v>
      </c>
      <c r="O21" s="102" t="s">
        <v>347</v>
      </c>
      <c r="P21" s="102" t="s">
        <v>339</v>
      </c>
      <c r="Q21" s="102" t="s">
        <v>340</v>
      </c>
      <c r="R21" s="102" t="s">
        <v>350</v>
      </c>
      <c r="S21" s="102" t="s">
        <v>342</v>
      </c>
      <c r="T21" s="102" t="s">
        <v>341</v>
      </c>
      <c r="AP21" t="b">
        <v>0</v>
      </c>
      <c r="AQ21" t="b">
        <v>0</v>
      </c>
      <c r="AR21" t="b">
        <v>0</v>
      </c>
      <c r="AS21" t="b">
        <v>0</v>
      </c>
      <c r="AT21" t="b">
        <v>0</v>
      </c>
      <c r="AU21" t="b">
        <v>0</v>
      </c>
      <c r="AV21" t="b">
        <v>0</v>
      </c>
      <c r="BQ21" t="s">
        <v>351</v>
      </c>
    </row>
    <row r="22" spans="1:249" ht="14.4" customHeight="1" x14ac:dyDescent="0.35">
      <c r="M22" s="153"/>
      <c r="BQ22" t="s">
        <v>352</v>
      </c>
    </row>
    <row r="23" spans="1:249" ht="14.4" customHeight="1" thickBot="1" x14ac:dyDescent="0.45">
      <c r="M23" s="153"/>
      <c r="BV23" s="103" t="s">
        <v>112</v>
      </c>
    </row>
    <row r="24" spans="1:249" s="2" customFormat="1" ht="14.4" customHeight="1" thickTop="1" x14ac:dyDescent="0.35">
      <c r="A24"/>
      <c r="B24"/>
      <c r="C24"/>
      <c r="D24"/>
      <c r="E24"/>
      <c r="F24"/>
      <c r="G24"/>
      <c r="H24"/>
      <c r="I24"/>
      <c r="J24"/>
      <c r="K24"/>
      <c r="M24" s="153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4"/>
      <c r="AK24" s="104"/>
      <c r="AL24" s="104"/>
      <c r="AM24" s="104"/>
      <c r="AN24" s="104"/>
      <c r="BV24" s="2" t="s">
        <v>387</v>
      </c>
      <c r="BW24" s="2" t="s">
        <v>388</v>
      </c>
      <c r="BX24" s="2" t="s">
        <v>389</v>
      </c>
      <c r="BY24" s="2" t="s">
        <v>390</v>
      </c>
      <c r="BZ24" s="2" t="s">
        <v>391</v>
      </c>
      <c r="CA24" s="2" t="s">
        <v>392</v>
      </c>
      <c r="CB24" s="2" t="s">
        <v>393</v>
      </c>
      <c r="CC24" s="2" t="s">
        <v>394</v>
      </c>
      <c r="CD24" s="2" t="s">
        <v>395</v>
      </c>
      <c r="CE24" s="2" t="s">
        <v>396</v>
      </c>
      <c r="CF24" s="2" t="s">
        <v>382</v>
      </c>
      <c r="CG24" s="2" t="s">
        <v>397</v>
      </c>
      <c r="CH24" s="2" t="s">
        <v>398</v>
      </c>
      <c r="CI24" s="2" t="s">
        <v>399</v>
      </c>
      <c r="CJ24" s="2" t="s">
        <v>400</v>
      </c>
      <c r="CK24" s="2" t="s">
        <v>401</v>
      </c>
      <c r="CL24" s="2" t="s">
        <v>402</v>
      </c>
      <c r="CM24" s="2" t="s">
        <v>403</v>
      </c>
      <c r="CN24" s="2" t="s">
        <v>404</v>
      </c>
    </row>
    <row r="25" spans="1:249" ht="14.4" customHeigh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M25" s="153"/>
      <c r="BV25" t="s">
        <v>336</v>
      </c>
      <c r="BW25" t="s">
        <v>336</v>
      </c>
      <c r="BX25" t="s">
        <v>336</v>
      </c>
      <c r="BY25" t="s">
        <v>336</v>
      </c>
      <c r="BZ25" t="s">
        <v>336</v>
      </c>
      <c r="CA25" t="s">
        <v>336</v>
      </c>
      <c r="CB25" t="s">
        <v>336</v>
      </c>
      <c r="CC25" t="s">
        <v>336</v>
      </c>
      <c r="CD25" t="s">
        <v>336</v>
      </c>
      <c r="CE25" t="s">
        <v>336</v>
      </c>
      <c r="CF25" t="s">
        <v>336</v>
      </c>
      <c r="CG25" t="s">
        <v>336</v>
      </c>
      <c r="CH25" t="s">
        <v>336</v>
      </c>
      <c r="CI25" t="s">
        <v>335</v>
      </c>
      <c r="CJ25" t="s">
        <v>336</v>
      </c>
      <c r="CK25" t="s">
        <v>336</v>
      </c>
      <c r="CL25" t="s">
        <v>335</v>
      </c>
      <c r="CM25" t="s">
        <v>336</v>
      </c>
      <c r="CN25" t="s">
        <v>336</v>
      </c>
      <c r="CO25" t="s">
        <v>335</v>
      </c>
      <c r="CP25" t="s">
        <v>335</v>
      </c>
      <c r="CQ25" t="s">
        <v>335</v>
      </c>
      <c r="CR25" t="s">
        <v>335</v>
      </c>
      <c r="CS25" t="s">
        <v>335</v>
      </c>
      <c r="CT25" t="s">
        <v>335</v>
      </c>
      <c r="CU25" t="s">
        <v>335</v>
      </c>
      <c r="CV25" t="s">
        <v>335</v>
      </c>
      <c r="CW25" t="s">
        <v>335</v>
      </c>
      <c r="CX25" t="s">
        <v>335</v>
      </c>
      <c r="CY25" t="s">
        <v>335</v>
      </c>
      <c r="CZ25" t="s">
        <v>335</v>
      </c>
      <c r="DA25" t="s">
        <v>335</v>
      </c>
      <c r="DB25" t="s">
        <v>335</v>
      </c>
      <c r="DC25" t="s">
        <v>335</v>
      </c>
      <c r="DD25" t="s">
        <v>335</v>
      </c>
      <c r="DE25" t="s">
        <v>335</v>
      </c>
      <c r="DF25" t="s">
        <v>335</v>
      </c>
      <c r="DG25" t="s">
        <v>335</v>
      </c>
      <c r="DH25" t="s">
        <v>335</v>
      </c>
      <c r="DI25" t="s">
        <v>335</v>
      </c>
      <c r="DJ25" t="s">
        <v>335</v>
      </c>
      <c r="DK25" t="s">
        <v>335</v>
      </c>
      <c r="DL25" t="s">
        <v>335</v>
      </c>
      <c r="DM25" t="s">
        <v>335</v>
      </c>
      <c r="DN25" t="s">
        <v>335</v>
      </c>
      <c r="DO25" t="s">
        <v>335</v>
      </c>
      <c r="DP25" t="s">
        <v>335</v>
      </c>
      <c r="DQ25" t="s">
        <v>335</v>
      </c>
      <c r="DR25" t="s">
        <v>335</v>
      </c>
      <c r="DS25" t="s">
        <v>335</v>
      </c>
      <c r="DT25" t="s">
        <v>335</v>
      </c>
      <c r="DU25" t="s">
        <v>335</v>
      </c>
      <c r="DV25" t="s">
        <v>335</v>
      </c>
      <c r="DW25" t="s">
        <v>335</v>
      </c>
      <c r="DX25" t="s">
        <v>335</v>
      </c>
      <c r="DY25" t="s">
        <v>335</v>
      </c>
      <c r="DZ25" t="s">
        <v>335</v>
      </c>
      <c r="EA25" t="s">
        <v>335</v>
      </c>
      <c r="EB25" t="s">
        <v>335</v>
      </c>
      <c r="EC25" t="s">
        <v>335</v>
      </c>
      <c r="ED25" t="s">
        <v>335</v>
      </c>
      <c r="EE25" t="s">
        <v>335</v>
      </c>
      <c r="EF25" t="s">
        <v>335</v>
      </c>
      <c r="EG25" t="s">
        <v>335</v>
      </c>
      <c r="EH25" t="s">
        <v>335</v>
      </c>
      <c r="EI25" t="s">
        <v>335</v>
      </c>
      <c r="EJ25" t="s">
        <v>335</v>
      </c>
      <c r="EK25" t="s">
        <v>335</v>
      </c>
      <c r="EL25" t="s">
        <v>335</v>
      </c>
      <c r="EM25" t="s">
        <v>335</v>
      </c>
      <c r="EN25" t="s">
        <v>335</v>
      </c>
      <c r="EO25" t="s">
        <v>335</v>
      </c>
      <c r="EP25" t="s">
        <v>335</v>
      </c>
      <c r="EQ25" t="s">
        <v>335</v>
      </c>
      <c r="ER25" t="s">
        <v>335</v>
      </c>
      <c r="ES25" t="s">
        <v>335</v>
      </c>
      <c r="ET25" t="s">
        <v>335</v>
      </c>
      <c r="EU25" t="s">
        <v>335</v>
      </c>
      <c r="EV25" t="s">
        <v>335</v>
      </c>
      <c r="EW25" t="s">
        <v>335</v>
      </c>
      <c r="EX25" t="s">
        <v>335</v>
      </c>
      <c r="EY25" t="s">
        <v>335</v>
      </c>
      <c r="EZ25" t="s">
        <v>335</v>
      </c>
      <c r="FA25" t="s">
        <v>335</v>
      </c>
      <c r="FB25" t="s">
        <v>335</v>
      </c>
      <c r="FC25" t="s">
        <v>335</v>
      </c>
      <c r="FD25" t="s">
        <v>335</v>
      </c>
      <c r="FE25" t="s">
        <v>335</v>
      </c>
      <c r="FF25" t="s">
        <v>335</v>
      </c>
      <c r="FG25" t="s">
        <v>335</v>
      </c>
      <c r="FH25" t="s">
        <v>335</v>
      </c>
      <c r="FI25" t="s">
        <v>335</v>
      </c>
      <c r="FJ25" t="s">
        <v>335</v>
      </c>
      <c r="FK25" t="s">
        <v>335</v>
      </c>
      <c r="FL25" t="s">
        <v>335</v>
      </c>
      <c r="FM25" t="s">
        <v>335</v>
      </c>
      <c r="FN25" t="s">
        <v>335</v>
      </c>
      <c r="FO25" t="s">
        <v>335</v>
      </c>
      <c r="FP25" t="s">
        <v>335</v>
      </c>
      <c r="FQ25" t="s">
        <v>335</v>
      </c>
      <c r="FR25" t="s">
        <v>335</v>
      </c>
      <c r="FS25" t="s">
        <v>335</v>
      </c>
      <c r="FT25" t="s">
        <v>335</v>
      </c>
      <c r="FU25" t="s">
        <v>335</v>
      </c>
      <c r="FV25" t="s">
        <v>335</v>
      </c>
      <c r="FW25" t="s">
        <v>335</v>
      </c>
      <c r="FX25" t="s">
        <v>335</v>
      </c>
      <c r="FY25" t="s">
        <v>335</v>
      </c>
      <c r="FZ25" t="s">
        <v>335</v>
      </c>
      <c r="GA25" t="s">
        <v>335</v>
      </c>
      <c r="GB25" t="s">
        <v>335</v>
      </c>
      <c r="GC25" t="s">
        <v>335</v>
      </c>
      <c r="GD25" t="s">
        <v>335</v>
      </c>
      <c r="GE25" t="s">
        <v>335</v>
      </c>
      <c r="GF25" t="s">
        <v>335</v>
      </c>
      <c r="GG25" t="s">
        <v>335</v>
      </c>
      <c r="GH25" t="s">
        <v>335</v>
      </c>
      <c r="GI25" t="s">
        <v>335</v>
      </c>
      <c r="GJ25" t="s">
        <v>335</v>
      </c>
      <c r="GK25" t="s">
        <v>335</v>
      </c>
      <c r="GL25" t="s">
        <v>335</v>
      </c>
      <c r="GM25" t="s">
        <v>335</v>
      </c>
      <c r="GN25" t="s">
        <v>335</v>
      </c>
      <c r="GO25" t="s">
        <v>335</v>
      </c>
      <c r="GP25" t="s">
        <v>335</v>
      </c>
      <c r="GQ25" t="s">
        <v>335</v>
      </c>
      <c r="GR25" t="s">
        <v>335</v>
      </c>
      <c r="GS25" t="s">
        <v>335</v>
      </c>
      <c r="GT25" t="s">
        <v>335</v>
      </c>
      <c r="GU25" t="s">
        <v>335</v>
      </c>
      <c r="GV25" t="s">
        <v>335</v>
      </c>
      <c r="GW25" t="s">
        <v>335</v>
      </c>
      <c r="GX25" t="s">
        <v>335</v>
      </c>
      <c r="GY25" t="s">
        <v>335</v>
      </c>
      <c r="GZ25" t="s">
        <v>335</v>
      </c>
      <c r="HA25" t="s">
        <v>335</v>
      </c>
      <c r="HB25" t="s">
        <v>335</v>
      </c>
      <c r="HC25" t="s">
        <v>335</v>
      </c>
      <c r="HD25" t="s">
        <v>335</v>
      </c>
      <c r="HE25" t="s">
        <v>335</v>
      </c>
      <c r="HF25" t="s">
        <v>335</v>
      </c>
      <c r="HG25" t="s">
        <v>335</v>
      </c>
      <c r="HH25" t="s">
        <v>335</v>
      </c>
      <c r="HI25" t="s">
        <v>335</v>
      </c>
      <c r="HJ25" t="s">
        <v>335</v>
      </c>
      <c r="HK25" t="s">
        <v>335</v>
      </c>
      <c r="HL25" t="s">
        <v>335</v>
      </c>
      <c r="HM25" t="s">
        <v>335</v>
      </c>
      <c r="HN25" t="s">
        <v>335</v>
      </c>
      <c r="HO25" t="s">
        <v>335</v>
      </c>
      <c r="HP25" t="s">
        <v>335</v>
      </c>
      <c r="HQ25" t="s">
        <v>335</v>
      </c>
      <c r="HR25" t="s">
        <v>335</v>
      </c>
      <c r="HS25" t="s">
        <v>335</v>
      </c>
      <c r="HT25" t="s">
        <v>335</v>
      </c>
      <c r="HU25" t="s">
        <v>335</v>
      </c>
      <c r="HV25" t="s">
        <v>335</v>
      </c>
      <c r="HW25" t="s">
        <v>335</v>
      </c>
      <c r="HX25" t="s">
        <v>335</v>
      </c>
      <c r="HY25" t="s">
        <v>335</v>
      </c>
      <c r="HZ25" t="s">
        <v>335</v>
      </c>
      <c r="IA25" t="s">
        <v>335</v>
      </c>
      <c r="IB25" t="s">
        <v>335</v>
      </c>
      <c r="IC25" t="s">
        <v>335</v>
      </c>
      <c r="ID25" t="s">
        <v>335</v>
      </c>
      <c r="IE25" t="s">
        <v>335</v>
      </c>
      <c r="IF25" t="s">
        <v>335</v>
      </c>
      <c r="IG25" t="s">
        <v>335</v>
      </c>
      <c r="IH25" t="s">
        <v>335</v>
      </c>
      <c r="II25" t="s">
        <v>335</v>
      </c>
      <c r="IJ25" t="s">
        <v>335</v>
      </c>
      <c r="IK25" t="s">
        <v>335</v>
      </c>
      <c r="IL25" t="s">
        <v>335</v>
      </c>
      <c r="IM25" t="s">
        <v>335</v>
      </c>
      <c r="IN25" t="s">
        <v>335</v>
      </c>
      <c r="IO25" t="s">
        <v>335</v>
      </c>
    </row>
    <row r="26" spans="1:249" ht="14.4" customHeight="1" x14ac:dyDescent="0.35">
      <c r="M26" s="153"/>
      <c r="BV26" t="s">
        <v>337</v>
      </c>
      <c r="BW26" t="s">
        <v>337</v>
      </c>
      <c r="BX26" t="s">
        <v>337</v>
      </c>
      <c r="BY26" t="s">
        <v>337</v>
      </c>
      <c r="BZ26" t="s">
        <v>337</v>
      </c>
      <c r="CA26" t="s">
        <v>337</v>
      </c>
      <c r="CB26" t="s">
        <v>337</v>
      </c>
      <c r="CC26" t="s">
        <v>337</v>
      </c>
      <c r="CD26" t="s">
        <v>337</v>
      </c>
      <c r="CE26" t="s">
        <v>337</v>
      </c>
      <c r="CF26" t="s">
        <v>337</v>
      </c>
      <c r="CG26" t="s">
        <v>337</v>
      </c>
      <c r="CH26" t="s">
        <v>337</v>
      </c>
      <c r="CI26" t="s">
        <v>336</v>
      </c>
      <c r="CJ26" t="s">
        <v>337</v>
      </c>
      <c r="CK26" t="s">
        <v>337</v>
      </c>
      <c r="CL26" t="s">
        <v>336</v>
      </c>
      <c r="CM26" t="s">
        <v>337</v>
      </c>
      <c r="CN26" t="s">
        <v>337</v>
      </c>
      <c r="CO26" t="s">
        <v>336</v>
      </c>
      <c r="CP26" t="s">
        <v>336</v>
      </c>
      <c r="CQ26" t="s">
        <v>336</v>
      </c>
      <c r="CR26" t="s">
        <v>336</v>
      </c>
      <c r="CS26" t="s">
        <v>336</v>
      </c>
      <c r="CT26" t="s">
        <v>336</v>
      </c>
      <c r="CU26" t="s">
        <v>336</v>
      </c>
      <c r="CV26" t="s">
        <v>336</v>
      </c>
      <c r="CW26" t="s">
        <v>336</v>
      </c>
      <c r="CX26" t="s">
        <v>336</v>
      </c>
      <c r="CY26" t="s">
        <v>336</v>
      </c>
      <c r="CZ26" t="s">
        <v>336</v>
      </c>
      <c r="DA26" t="s">
        <v>336</v>
      </c>
      <c r="DB26" t="s">
        <v>336</v>
      </c>
      <c r="DC26" t="s">
        <v>336</v>
      </c>
      <c r="DD26" t="s">
        <v>336</v>
      </c>
      <c r="DE26" t="s">
        <v>336</v>
      </c>
      <c r="DF26" t="s">
        <v>336</v>
      </c>
      <c r="DG26" t="s">
        <v>336</v>
      </c>
      <c r="DH26" t="s">
        <v>336</v>
      </c>
      <c r="DI26" t="s">
        <v>336</v>
      </c>
      <c r="DJ26" t="s">
        <v>336</v>
      </c>
      <c r="DK26" t="s">
        <v>336</v>
      </c>
      <c r="DL26" t="s">
        <v>336</v>
      </c>
      <c r="DM26" t="s">
        <v>336</v>
      </c>
      <c r="DN26" t="s">
        <v>336</v>
      </c>
      <c r="DO26" t="s">
        <v>336</v>
      </c>
      <c r="DP26" t="s">
        <v>336</v>
      </c>
      <c r="DQ26" t="s">
        <v>336</v>
      </c>
      <c r="DR26" t="s">
        <v>336</v>
      </c>
      <c r="DS26" t="s">
        <v>336</v>
      </c>
      <c r="DT26" t="s">
        <v>336</v>
      </c>
      <c r="DU26" t="s">
        <v>336</v>
      </c>
      <c r="DV26" t="s">
        <v>336</v>
      </c>
      <c r="DW26" t="s">
        <v>336</v>
      </c>
      <c r="DX26" t="s">
        <v>336</v>
      </c>
      <c r="DY26" t="s">
        <v>336</v>
      </c>
      <c r="DZ26" t="s">
        <v>336</v>
      </c>
      <c r="EA26" t="s">
        <v>336</v>
      </c>
      <c r="EB26" t="s">
        <v>336</v>
      </c>
      <c r="EC26" t="s">
        <v>336</v>
      </c>
      <c r="ED26" t="s">
        <v>336</v>
      </c>
      <c r="EE26" t="s">
        <v>336</v>
      </c>
      <c r="EF26" t="s">
        <v>336</v>
      </c>
      <c r="EG26" t="s">
        <v>336</v>
      </c>
      <c r="EH26" t="s">
        <v>336</v>
      </c>
      <c r="EI26" t="s">
        <v>336</v>
      </c>
      <c r="EJ26" t="s">
        <v>336</v>
      </c>
      <c r="EK26" t="s">
        <v>336</v>
      </c>
      <c r="EL26" t="s">
        <v>336</v>
      </c>
      <c r="EM26" t="s">
        <v>336</v>
      </c>
      <c r="EN26" t="s">
        <v>336</v>
      </c>
      <c r="EO26" t="s">
        <v>336</v>
      </c>
      <c r="EP26" t="s">
        <v>336</v>
      </c>
      <c r="EQ26" t="s">
        <v>336</v>
      </c>
      <c r="ER26" t="s">
        <v>336</v>
      </c>
      <c r="ES26" t="s">
        <v>336</v>
      </c>
      <c r="ET26" t="s">
        <v>336</v>
      </c>
      <c r="EU26" t="s">
        <v>336</v>
      </c>
      <c r="EV26" t="s">
        <v>336</v>
      </c>
      <c r="EW26" t="s">
        <v>336</v>
      </c>
      <c r="EX26" t="s">
        <v>336</v>
      </c>
      <c r="EY26" t="s">
        <v>336</v>
      </c>
      <c r="EZ26" t="s">
        <v>336</v>
      </c>
      <c r="FA26" t="s">
        <v>336</v>
      </c>
      <c r="FB26" t="s">
        <v>336</v>
      </c>
      <c r="FC26" t="s">
        <v>336</v>
      </c>
      <c r="FD26" t="s">
        <v>336</v>
      </c>
      <c r="FE26" t="s">
        <v>336</v>
      </c>
      <c r="FF26" t="s">
        <v>336</v>
      </c>
      <c r="FG26" t="s">
        <v>336</v>
      </c>
      <c r="FH26" t="s">
        <v>336</v>
      </c>
      <c r="FI26" t="s">
        <v>336</v>
      </c>
      <c r="FJ26" t="s">
        <v>336</v>
      </c>
      <c r="FK26" t="s">
        <v>336</v>
      </c>
      <c r="FL26" t="s">
        <v>336</v>
      </c>
      <c r="FM26" t="s">
        <v>336</v>
      </c>
      <c r="FN26" t="s">
        <v>336</v>
      </c>
      <c r="FO26" t="s">
        <v>336</v>
      </c>
      <c r="FP26" t="s">
        <v>336</v>
      </c>
      <c r="FQ26" t="s">
        <v>336</v>
      </c>
      <c r="FR26" t="s">
        <v>336</v>
      </c>
      <c r="FS26" t="s">
        <v>336</v>
      </c>
      <c r="FT26" t="s">
        <v>336</v>
      </c>
      <c r="FU26" t="s">
        <v>336</v>
      </c>
      <c r="FV26" t="s">
        <v>336</v>
      </c>
      <c r="FW26" t="s">
        <v>336</v>
      </c>
      <c r="FX26" t="s">
        <v>336</v>
      </c>
      <c r="FY26" t="s">
        <v>336</v>
      </c>
      <c r="FZ26" t="s">
        <v>336</v>
      </c>
      <c r="GA26" t="s">
        <v>336</v>
      </c>
      <c r="GB26" t="s">
        <v>336</v>
      </c>
      <c r="GC26" t="s">
        <v>336</v>
      </c>
      <c r="GD26" t="s">
        <v>336</v>
      </c>
      <c r="GE26" t="s">
        <v>336</v>
      </c>
      <c r="GF26" t="s">
        <v>336</v>
      </c>
      <c r="GG26" t="s">
        <v>336</v>
      </c>
      <c r="GH26" t="s">
        <v>336</v>
      </c>
      <c r="GI26" t="s">
        <v>336</v>
      </c>
      <c r="GJ26" t="s">
        <v>336</v>
      </c>
      <c r="GK26" t="s">
        <v>336</v>
      </c>
      <c r="GL26" t="s">
        <v>336</v>
      </c>
      <c r="GM26" t="s">
        <v>336</v>
      </c>
      <c r="GN26" t="s">
        <v>336</v>
      </c>
      <c r="GO26" t="s">
        <v>336</v>
      </c>
      <c r="GP26" t="s">
        <v>336</v>
      </c>
      <c r="GQ26" t="s">
        <v>336</v>
      </c>
      <c r="GR26" t="s">
        <v>336</v>
      </c>
      <c r="GS26" t="s">
        <v>336</v>
      </c>
      <c r="GT26" t="s">
        <v>336</v>
      </c>
      <c r="GU26" t="s">
        <v>336</v>
      </c>
      <c r="GV26" t="s">
        <v>336</v>
      </c>
      <c r="GW26" t="s">
        <v>336</v>
      </c>
      <c r="GX26" t="s">
        <v>336</v>
      </c>
      <c r="GY26" t="s">
        <v>336</v>
      </c>
      <c r="GZ26" t="s">
        <v>336</v>
      </c>
      <c r="HA26" t="s">
        <v>336</v>
      </c>
      <c r="HB26" t="s">
        <v>336</v>
      </c>
      <c r="HC26" t="s">
        <v>336</v>
      </c>
      <c r="HD26" t="s">
        <v>336</v>
      </c>
      <c r="HE26" t="s">
        <v>336</v>
      </c>
      <c r="HF26" t="s">
        <v>336</v>
      </c>
      <c r="HG26" t="s">
        <v>336</v>
      </c>
      <c r="HH26" t="s">
        <v>336</v>
      </c>
      <c r="HI26" t="s">
        <v>336</v>
      </c>
      <c r="HJ26" t="s">
        <v>336</v>
      </c>
      <c r="HK26" t="s">
        <v>336</v>
      </c>
      <c r="HL26" t="s">
        <v>336</v>
      </c>
      <c r="HM26" t="s">
        <v>336</v>
      </c>
      <c r="HN26" t="s">
        <v>336</v>
      </c>
      <c r="HO26" t="s">
        <v>336</v>
      </c>
      <c r="HP26" t="s">
        <v>336</v>
      </c>
      <c r="HQ26" t="s">
        <v>336</v>
      </c>
      <c r="HR26" t="s">
        <v>336</v>
      </c>
      <c r="HS26" t="s">
        <v>336</v>
      </c>
      <c r="HT26" t="s">
        <v>336</v>
      </c>
      <c r="HU26" t="s">
        <v>336</v>
      </c>
      <c r="HV26" t="s">
        <v>336</v>
      </c>
      <c r="HW26" t="s">
        <v>336</v>
      </c>
      <c r="HX26" t="s">
        <v>336</v>
      </c>
      <c r="HY26" t="s">
        <v>336</v>
      </c>
      <c r="HZ26" t="s">
        <v>336</v>
      </c>
      <c r="IA26" t="s">
        <v>336</v>
      </c>
      <c r="IB26" t="s">
        <v>336</v>
      </c>
      <c r="IC26" t="s">
        <v>336</v>
      </c>
      <c r="ID26" t="s">
        <v>336</v>
      </c>
      <c r="IE26" t="s">
        <v>336</v>
      </c>
      <c r="IF26" t="s">
        <v>336</v>
      </c>
      <c r="IG26" t="s">
        <v>336</v>
      </c>
      <c r="IH26" t="s">
        <v>336</v>
      </c>
      <c r="II26" t="s">
        <v>336</v>
      </c>
      <c r="IJ26" t="s">
        <v>336</v>
      </c>
      <c r="IK26" t="s">
        <v>336</v>
      </c>
      <c r="IL26" t="s">
        <v>336</v>
      </c>
      <c r="IM26" t="s">
        <v>336</v>
      </c>
      <c r="IN26" t="s">
        <v>336</v>
      </c>
      <c r="IO26" t="s">
        <v>336</v>
      </c>
    </row>
    <row r="27" spans="1:249" ht="14.4" customHeight="1" x14ac:dyDescent="0.35">
      <c r="M27" s="153"/>
      <c r="BV27" t="s">
        <v>338</v>
      </c>
      <c r="BW27" t="s">
        <v>341</v>
      </c>
      <c r="BX27" t="s">
        <v>338</v>
      </c>
      <c r="BY27" t="s">
        <v>338</v>
      </c>
      <c r="BZ27" t="s">
        <v>339</v>
      </c>
      <c r="CA27" t="s">
        <v>338</v>
      </c>
      <c r="CB27" t="s">
        <v>338</v>
      </c>
      <c r="CC27" t="s">
        <v>339</v>
      </c>
      <c r="CD27" t="s">
        <v>338</v>
      </c>
      <c r="CE27" t="s">
        <v>339</v>
      </c>
      <c r="CF27" t="s">
        <v>338</v>
      </c>
      <c r="CG27" t="s">
        <v>338</v>
      </c>
      <c r="CH27" t="s">
        <v>339</v>
      </c>
      <c r="CI27" t="s">
        <v>337</v>
      </c>
      <c r="CJ27" t="s">
        <v>338</v>
      </c>
      <c r="CK27" t="s">
        <v>338</v>
      </c>
      <c r="CL27" t="s">
        <v>337</v>
      </c>
      <c r="CM27" t="s">
        <v>338</v>
      </c>
      <c r="CN27" t="s">
        <v>338</v>
      </c>
      <c r="CO27" t="s">
        <v>337</v>
      </c>
      <c r="CP27" t="s">
        <v>337</v>
      </c>
      <c r="CQ27" t="s">
        <v>337</v>
      </c>
      <c r="CR27" t="s">
        <v>337</v>
      </c>
      <c r="CS27" t="s">
        <v>337</v>
      </c>
      <c r="CT27" t="s">
        <v>337</v>
      </c>
      <c r="CU27" t="s">
        <v>337</v>
      </c>
      <c r="CV27" t="s">
        <v>337</v>
      </c>
      <c r="CW27" t="s">
        <v>337</v>
      </c>
      <c r="CX27" t="s">
        <v>337</v>
      </c>
      <c r="CY27" t="s">
        <v>337</v>
      </c>
      <c r="CZ27" t="s">
        <v>337</v>
      </c>
      <c r="DA27" t="s">
        <v>337</v>
      </c>
      <c r="DB27" t="s">
        <v>337</v>
      </c>
      <c r="DC27" t="s">
        <v>337</v>
      </c>
      <c r="DD27" t="s">
        <v>337</v>
      </c>
      <c r="DE27" t="s">
        <v>337</v>
      </c>
      <c r="DF27" t="s">
        <v>337</v>
      </c>
      <c r="DG27" t="s">
        <v>337</v>
      </c>
      <c r="DH27" t="s">
        <v>337</v>
      </c>
      <c r="DI27" t="s">
        <v>337</v>
      </c>
      <c r="DJ27" t="s">
        <v>337</v>
      </c>
      <c r="DK27" t="s">
        <v>337</v>
      </c>
      <c r="DL27" t="s">
        <v>337</v>
      </c>
      <c r="DM27" t="s">
        <v>337</v>
      </c>
      <c r="DN27" t="s">
        <v>337</v>
      </c>
      <c r="DO27" t="s">
        <v>337</v>
      </c>
      <c r="DP27" t="s">
        <v>337</v>
      </c>
      <c r="DQ27" t="s">
        <v>337</v>
      </c>
      <c r="DR27" t="s">
        <v>337</v>
      </c>
      <c r="DS27" t="s">
        <v>337</v>
      </c>
      <c r="DT27" t="s">
        <v>337</v>
      </c>
      <c r="DU27" t="s">
        <v>337</v>
      </c>
      <c r="DV27" t="s">
        <v>337</v>
      </c>
      <c r="DW27" t="s">
        <v>337</v>
      </c>
      <c r="DX27" t="s">
        <v>337</v>
      </c>
      <c r="DY27" t="s">
        <v>337</v>
      </c>
      <c r="DZ27" t="s">
        <v>337</v>
      </c>
      <c r="EA27" t="s">
        <v>337</v>
      </c>
      <c r="EB27" t="s">
        <v>337</v>
      </c>
      <c r="EC27" t="s">
        <v>337</v>
      </c>
      <c r="ED27" t="s">
        <v>337</v>
      </c>
      <c r="EE27" t="s">
        <v>337</v>
      </c>
      <c r="EF27" t="s">
        <v>337</v>
      </c>
      <c r="EG27" t="s">
        <v>337</v>
      </c>
      <c r="EH27" t="s">
        <v>337</v>
      </c>
      <c r="EI27" t="s">
        <v>337</v>
      </c>
      <c r="EJ27" t="s">
        <v>337</v>
      </c>
      <c r="EK27" t="s">
        <v>337</v>
      </c>
      <c r="EL27" t="s">
        <v>337</v>
      </c>
      <c r="EM27" t="s">
        <v>337</v>
      </c>
      <c r="EN27" t="s">
        <v>337</v>
      </c>
      <c r="EO27" t="s">
        <v>337</v>
      </c>
      <c r="EP27" t="s">
        <v>337</v>
      </c>
      <c r="EQ27" t="s">
        <v>337</v>
      </c>
      <c r="ER27" t="s">
        <v>337</v>
      </c>
      <c r="ES27" t="s">
        <v>337</v>
      </c>
      <c r="ET27" t="s">
        <v>337</v>
      </c>
      <c r="EU27" t="s">
        <v>337</v>
      </c>
      <c r="EV27" t="s">
        <v>337</v>
      </c>
      <c r="EW27" t="s">
        <v>337</v>
      </c>
      <c r="EX27" t="s">
        <v>337</v>
      </c>
      <c r="EY27" t="s">
        <v>337</v>
      </c>
      <c r="EZ27" t="s">
        <v>337</v>
      </c>
      <c r="FA27" t="s">
        <v>337</v>
      </c>
      <c r="FB27" t="s">
        <v>337</v>
      </c>
      <c r="FC27" t="s">
        <v>337</v>
      </c>
      <c r="FD27" t="s">
        <v>337</v>
      </c>
      <c r="FE27" t="s">
        <v>337</v>
      </c>
      <c r="FF27" t="s">
        <v>337</v>
      </c>
      <c r="FG27" t="s">
        <v>337</v>
      </c>
      <c r="FH27" t="s">
        <v>337</v>
      </c>
      <c r="FI27" t="s">
        <v>337</v>
      </c>
      <c r="FJ27" t="s">
        <v>337</v>
      </c>
      <c r="FK27" t="s">
        <v>337</v>
      </c>
      <c r="FL27" t="s">
        <v>337</v>
      </c>
      <c r="FM27" t="s">
        <v>337</v>
      </c>
      <c r="FN27" t="s">
        <v>337</v>
      </c>
      <c r="FO27" t="s">
        <v>337</v>
      </c>
      <c r="FP27" t="s">
        <v>337</v>
      </c>
      <c r="FQ27" t="s">
        <v>337</v>
      </c>
      <c r="FR27" t="s">
        <v>337</v>
      </c>
      <c r="FS27" t="s">
        <v>337</v>
      </c>
      <c r="FT27" t="s">
        <v>337</v>
      </c>
      <c r="FU27" t="s">
        <v>337</v>
      </c>
      <c r="FV27" t="s">
        <v>337</v>
      </c>
      <c r="FW27" t="s">
        <v>337</v>
      </c>
      <c r="FX27" t="s">
        <v>337</v>
      </c>
      <c r="FY27" t="s">
        <v>337</v>
      </c>
      <c r="FZ27" t="s">
        <v>337</v>
      </c>
      <c r="GA27" t="s">
        <v>337</v>
      </c>
      <c r="GB27" t="s">
        <v>337</v>
      </c>
      <c r="GC27" t="s">
        <v>337</v>
      </c>
      <c r="GD27" t="s">
        <v>337</v>
      </c>
      <c r="GE27" t="s">
        <v>337</v>
      </c>
      <c r="GF27" t="s">
        <v>337</v>
      </c>
      <c r="GG27" t="s">
        <v>337</v>
      </c>
      <c r="GH27" t="s">
        <v>337</v>
      </c>
      <c r="GI27" t="s">
        <v>337</v>
      </c>
      <c r="GJ27" t="s">
        <v>337</v>
      </c>
      <c r="GK27" t="s">
        <v>337</v>
      </c>
      <c r="GL27" t="s">
        <v>337</v>
      </c>
      <c r="GM27" t="s">
        <v>337</v>
      </c>
      <c r="GN27" t="s">
        <v>337</v>
      </c>
      <c r="GO27" t="s">
        <v>337</v>
      </c>
      <c r="GP27" t="s">
        <v>337</v>
      </c>
      <c r="GQ27" t="s">
        <v>337</v>
      </c>
      <c r="GR27" t="s">
        <v>337</v>
      </c>
      <c r="GS27" t="s">
        <v>337</v>
      </c>
      <c r="GT27" t="s">
        <v>337</v>
      </c>
      <c r="GU27" t="s">
        <v>337</v>
      </c>
      <c r="GV27" t="s">
        <v>337</v>
      </c>
      <c r="GW27" t="s">
        <v>337</v>
      </c>
      <c r="GX27" t="s">
        <v>337</v>
      </c>
      <c r="GY27" t="s">
        <v>337</v>
      </c>
      <c r="GZ27" t="s">
        <v>337</v>
      </c>
      <c r="HA27" t="s">
        <v>337</v>
      </c>
      <c r="HB27" t="s">
        <v>337</v>
      </c>
      <c r="HC27" t="s">
        <v>337</v>
      </c>
      <c r="HD27" t="s">
        <v>337</v>
      </c>
      <c r="HE27" t="s">
        <v>337</v>
      </c>
      <c r="HF27" t="s">
        <v>337</v>
      </c>
      <c r="HG27" t="s">
        <v>337</v>
      </c>
      <c r="HH27" t="s">
        <v>337</v>
      </c>
      <c r="HI27" t="s">
        <v>337</v>
      </c>
      <c r="HJ27" t="s">
        <v>337</v>
      </c>
      <c r="HK27" t="s">
        <v>337</v>
      </c>
      <c r="HL27" t="s">
        <v>337</v>
      </c>
      <c r="HM27" t="s">
        <v>337</v>
      </c>
      <c r="HN27" t="s">
        <v>337</v>
      </c>
      <c r="HO27" t="s">
        <v>337</v>
      </c>
      <c r="HP27" t="s">
        <v>337</v>
      </c>
      <c r="HQ27" t="s">
        <v>337</v>
      </c>
      <c r="HR27" t="s">
        <v>337</v>
      </c>
      <c r="HS27" t="s">
        <v>337</v>
      </c>
      <c r="HT27" t="s">
        <v>337</v>
      </c>
      <c r="HU27" t="s">
        <v>337</v>
      </c>
      <c r="HV27" t="s">
        <v>337</v>
      </c>
      <c r="HW27" t="s">
        <v>337</v>
      </c>
      <c r="HX27" t="s">
        <v>337</v>
      </c>
      <c r="HY27" t="s">
        <v>337</v>
      </c>
      <c r="HZ27" t="s">
        <v>337</v>
      </c>
      <c r="IA27" t="s">
        <v>337</v>
      </c>
      <c r="IB27" t="s">
        <v>337</v>
      </c>
      <c r="IC27" t="s">
        <v>337</v>
      </c>
      <c r="ID27" t="s">
        <v>337</v>
      </c>
      <c r="IE27" t="s">
        <v>337</v>
      </c>
      <c r="IF27" t="s">
        <v>337</v>
      </c>
      <c r="IG27" t="s">
        <v>337</v>
      </c>
      <c r="IH27" t="s">
        <v>337</v>
      </c>
      <c r="II27" t="s">
        <v>337</v>
      </c>
      <c r="IJ27" t="s">
        <v>337</v>
      </c>
      <c r="IK27" t="s">
        <v>337</v>
      </c>
      <c r="IL27" t="s">
        <v>337</v>
      </c>
      <c r="IM27" t="s">
        <v>337</v>
      </c>
      <c r="IN27" t="s">
        <v>337</v>
      </c>
      <c r="IO27" t="s">
        <v>337</v>
      </c>
    </row>
    <row r="28" spans="1:249" ht="14.4" customHeight="1" x14ac:dyDescent="0.35">
      <c r="M28" s="153"/>
      <c r="BV28" t="s">
        <v>339</v>
      </c>
      <c r="BW28" t="s">
        <v>344</v>
      </c>
      <c r="BX28" t="s">
        <v>339</v>
      </c>
      <c r="BY28" t="s">
        <v>344</v>
      </c>
      <c r="BZ28" t="s">
        <v>344</v>
      </c>
      <c r="CA28" t="s">
        <v>341</v>
      </c>
      <c r="CB28" t="s">
        <v>344</v>
      </c>
      <c r="CC28" t="s">
        <v>341</v>
      </c>
      <c r="CD28" t="s">
        <v>341</v>
      </c>
      <c r="CE28" t="s">
        <v>341</v>
      </c>
      <c r="CF28" t="s">
        <v>339</v>
      </c>
      <c r="CG28" t="s">
        <v>343</v>
      </c>
      <c r="CH28" t="s">
        <v>341</v>
      </c>
      <c r="CI28" t="s">
        <v>338</v>
      </c>
      <c r="CJ28" t="s">
        <v>341</v>
      </c>
      <c r="CK28" t="s">
        <v>342</v>
      </c>
      <c r="CL28" t="s">
        <v>338</v>
      </c>
      <c r="CM28" t="s">
        <v>344</v>
      </c>
      <c r="CN28" t="s">
        <v>343</v>
      </c>
      <c r="CO28" t="s">
        <v>338</v>
      </c>
      <c r="CP28" t="s">
        <v>338</v>
      </c>
      <c r="CQ28" t="s">
        <v>338</v>
      </c>
      <c r="CR28" t="s">
        <v>338</v>
      </c>
      <c r="CS28" t="s">
        <v>338</v>
      </c>
      <c r="CT28" t="s">
        <v>338</v>
      </c>
      <c r="CU28" t="s">
        <v>338</v>
      </c>
      <c r="CV28" t="s">
        <v>338</v>
      </c>
      <c r="CW28" t="s">
        <v>338</v>
      </c>
      <c r="CX28" t="s">
        <v>338</v>
      </c>
      <c r="CY28" t="s">
        <v>338</v>
      </c>
      <c r="CZ28" t="s">
        <v>338</v>
      </c>
      <c r="DA28" t="s">
        <v>338</v>
      </c>
      <c r="DB28" t="s">
        <v>338</v>
      </c>
      <c r="DC28" t="s">
        <v>338</v>
      </c>
      <c r="DD28" t="s">
        <v>338</v>
      </c>
      <c r="DE28" t="s">
        <v>338</v>
      </c>
      <c r="DF28" t="s">
        <v>338</v>
      </c>
      <c r="DG28" t="s">
        <v>338</v>
      </c>
      <c r="DH28" t="s">
        <v>338</v>
      </c>
      <c r="DI28" t="s">
        <v>338</v>
      </c>
      <c r="DJ28" t="s">
        <v>338</v>
      </c>
      <c r="DK28" t="s">
        <v>338</v>
      </c>
      <c r="DL28" t="s">
        <v>338</v>
      </c>
      <c r="DM28" t="s">
        <v>338</v>
      </c>
      <c r="DN28" t="s">
        <v>338</v>
      </c>
      <c r="DO28" t="s">
        <v>338</v>
      </c>
      <c r="DP28" t="s">
        <v>338</v>
      </c>
      <c r="DQ28" t="s">
        <v>338</v>
      </c>
      <c r="DR28" t="s">
        <v>338</v>
      </c>
      <c r="DS28" t="s">
        <v>338</v>
      </c>
      <c r="DT28" t="s">
        <v>338</v>
      </c>
      <c r="DU28" t="s">
        <v>338</v>
      </c>
      <c r="DV28" t="s">
        <v>338</v>
      </c>
      <c r="DW28" t="s">
        <v>338</v>
      </c>
      <c r="DX28" t="s">
        <v>338</v>
      </c>
      <c r="DY28" t="s">
        <v>338</v>
      </c>
      <c r="DZ28" t="s">
        <v>338</v>
      </c>
      <c r="EA28" t="s">
        <v>338</v>
      </c>
      <c r="EB28" t="s">
        <v>338</v>
      </c>
      <c r="EC28" t="s">
        <v>338</v>
      </c>
      <c r="ED28" t="s">
        <v>338</v>
      </c>
      <c r="EE28" t="s">
        <v>338</v>
      </c>
      <c r="EF28" t="s">
        <v>338</v>
      </c>
      <c r="EG28" t="s">
        <v>338</v>
      </c>
      <c r="EH28" t="s">
        <v>338</v>
      </c>
      <c r="EI28" t="s">
        <v>338</v>
      </c>
      <c r="EJ28" t="s">
        <v>338</v>
      </c>
      <c r="EK28" t="s">
        <v>338</v>
      </c>
      <c r="EL28" t="s">
        <v>338</v>
      </c>
      <c r="EM28" t="s">
        <v>338</v>
      </c>
      <c r="EN28" t="s">
        <v>338</v>
      </c>
      <c r="EO28" t="s">
        <v>338</v>
      </c>
      <c r="EP28" t="s">
        <v>338</v>
      </c>
      <c r="EQ28" t="s">
        <v>338</v>
      </c>
      <c r="ER28" t="s">
        <v>338</v>
      </c>
      <c r="ES28" t="s">
        <v>338</v>
      </c>
      <c r="ET28" t="s">
        <v>338</v>
      </c>
      <c r="EU28" t="s">
        <v>338</v>
      </c>
      <c r="EV28" t="s">
        <v>338</v>
      </c>
      <c r="EW28" t="s">
        <v>338</v>
      </c>
      <c r="EX28" t="s">
        <v>338</v>
      </c>
      <c r="EY28" t="s">
        <v>338</v>
      </c>
      <c r="EZ28" t="s">
        <v>338</v>
      </c>
      <c r="FA28" t="s">
        <v>338</v>
      </c>
      <c r="FB28" t="s">
        <v>338</v>
      </c>
      <c r="FC28" t="s">
        <v>338</v>
      </c>
      <c r="FD28" t="s">
        <v>338</v>
      </c>
      <c r="FE28" t="s">
        <v>338</v>
      </c>
      <c r="FF28" t="s">
        <v>338</v>
      </c>
      <c r="FG28" t="s">
        <v>338</v>
      </c>
      <c r="FH28" t="s">
        <v>338</v>
      </c>
      <c r="FI28" t="s">
        <v>338</v>
      </c>
      <c r="FJ28" t="s">
        <v>338</v>
      </c>
      <c r="FK28" t="s">
        <v>338</v>
      </c>
      <c r="FL28" t="s">
        <v>338</v>
      </c>
      <c r="FM28" t="s">
        <v>338</v>
      </c>
      <c r="FN28" t="s">
        <v>338</v>
      </c>
      <c r="FO28" t="s">
        <v>338</v>
      </c>
      <c r="FP28" t="s">
        <v>338</v>
      </c>
      <c r="FQ28" t="s">
        <v>338</v>
      </c>
      <c r="FR28" t="s">
        <v>338</v>
      </c>
      <c r="FS28" t="s">
        <v>338</v>
      </c>
      <c r="FT28" t="s">
        <v>338</v>
      </c>
      <c r="FU28" t="s">
        <v>338</v>
      </c>
      <c r="FV28" t="s">
        <v>338</v>
      </c>
      <c r="FW28" t="s">
        <v>338</v>
      </c>
      <c r="FX28" t="s">
        <v>338</v>
      </c>
      <c r="FY28" t="s">
        <v>338</v>
      </c>
      <c r="FZ28" t="s">
        <v>338</v>
      </c>
      <c r="GA28" t="s">
        <v>338</v>
      </c>
      <c r="GB28" t="s">
        <v>338</v>
      </c>
      <c r="GC28" t="s">
        <v>338</v>
      </c>
      <c r="GD28" t="s">
        <v>338</v>
      </c>
      <c r="GE28" t="s">
        <v>338</v>
      </c>
      <c r="GF28" t="s">
        <v>338</v>
      </c>
      <c r="GG28" t="s">
        <v>338</v>
      </c>
      <c r="GH28" t="s">
        <v>338</v>
      </c>
      <c r="GI28" t="s">
        <v>338</v>
      </c>
      <c r="GJ28" t="s">
        <v>338</v>
      </c>
      <c r="GK28" t="s">
        <v>338</v>
      </c>
      <c r="GL28" t="s">
        <v>338</v>
      </c>
      <c r="GM28" t="s">
        <v>338</v>
      </c>
      <c r="GN28" t="s">
        <v>338</v>
      </c>
      <c r="GO28" t="s">
        <v>338</v>
      </c>
      <c r="GP28" t="s">
        <v>338</v>
      </c>
      <c r="GQ28" t="s">
        <v>338</v>
      </c>
      <c r="GR28" t="s">
        <v>338</v>
      </c>
      <c r="GS28" t="s">
        <v>338</v>
      </c>
      <c r="GT28" t="s">
        <v>338</v>
      </c>
      <c r="GU28" t="s">
        <v>338</v>
      </c>
      <c r="GV28" t="s">
        <v>338</v>
      </c>
      <c r="GW28" t="s">
        <v>338</v>
      </c>
      <c r="GX28" t="s">
        <v>338</v>
      </c>
      <c r="GY28" t="s">
        <v>338</v>
      </c>
      <c r="GZ28" t="s">
        <v>338</v>
      </c>
      <c r="HA28" t="s">
        <v>338</v>
      </c>
      <c r="HB28" t="s">
        <v>338</v>
      </c>
      <c r="HC28" t="s">
        <v>338</v>
      </c>
      <c r="HD28" t="s">
        <v>338</v>
      </c>
      <c r="HE28" t="s">
        <v>338</v>
      </c>
      <c r="HF28" t="s">
        <v>338</v>
      </c>
      <c r="HG28" t="s">
        <v>338</v>
      </c>
      <c r="HH28" t="s">
        <v>338</v>
      </c>
      <c r="HI28" t="s">
        <v>338</v>
      </c>
      <c r="HJ28" t="s">
        <v>338</v>
      </c>
      <c r="HK28" t="s">
        <v>338</v>
      </c>
      <c r="HL28" t="s">
        <v>338</v>
      </c>
      <c r="HM28" t="s">
        <v>338</v>
      </c>
      <c r="HN28" t="s">
        <v>338</v>
      </c>
      <c r="HO28" t="s">
        <v>338</v>
      </c>
      <c r="HP28" t="s">
        <v>338</v>
      </c>
      <c r="HQ28" t="s">
        <v>338</v>
      </c>
      <c r="HR28" t="s">
        <v>338</v>
      </c>
      <c r="HS28" t="s">
        <v>338</v>
      </c>
      <c r="HT28" t="s">
        <v>338</v>
      </c>
      <c r="HU28" t="s">
        <v>338</v>
      </c>
      <c r="HV28" t="s">
        <v>338</v>
      </c>
      <c r="HW28" t="s">
        <v>338</v>
      </c>
      <c r="HX28" t="s">
        <v>338</v>
      </c>
      <c r="HY28" t="s">
        <v>338</v>
      </c>
      <c r="HZ28" t="s">
        <v>338</v>
      </c>
      <c r="IA28" t="s">
        <v>338</v>
      </c>
      <c r="IB28" t="s">
        <v>338</v>
      </c>
      <c r="IC28" t="s">
        <v>338</v>
      </c>
      <c r="ID28" t="s">
        <v>338</v>
      </c>
      <c r="IE28" t="s">
        <v>338</v>
      </c>
      <c r="IF28" t="s">
        <v>338</v>
      </c>
      <c r="IG28" t="s">
        <v>338</v>
      </c>
      <c r="IH28" t="s">
        <v>338</v>
      </c>
      <c r="II28" t="s">
        <v>338</v>
      </c>
      <c r="IJ28" t="s">
        <v>338</v>
      </c>
      <c r="IK28" t="s">
        <v>338</v>
      </c>
      <c r="IL28" t="s">
        <v>338</v>
      </c>
      <c r="IM28" t="s">
        <v>338</v>
      </c>
      <c r="IN28" t="s">
        <v>338</v>
      </c>
      <c r="IO28" t="s">
        <v>338</v>
      </c>
    </row>
    <row r="29" spans="1:249" ht="14.4" customHeight="1" x14ac:dyDescent="0.35">
      <c r="M29" s="153"/>
      <c r="BV29" t="s">
        <v>344</v>
      </c>
      <c r="BW29" t="s">
        <v>345</v>
      </c>
      <c r="BX29" t="s">
        <v>344</v>
      </c>
      <c r="BY29" t="s">
        <v>345</v>
      </c>
      <c r="BZ29" t="s">
        <v>345</v>
      </c>
      <c r="CA29" t="s">
        <v>344</v>
      </c>
      <c r="CB29" t="s">
        <v>345</v>
      </c>
      <c r="CC29" t="s">
        <v>344</v>
      </c>
      <c r="CD29" t="s">
        <v>344</v>
      </c>
      <c r="CE29" t="s">
        <v>344</v>
      </c>
      <c r="CF29" t="s">
        <v>341</v>
      </c>
      <c r="CG29" t="s">
        <v>344</v>
      </c>
      <c r="CH29" t="s">
        <v>343</v>
      </c>
      <c r="CI29" t="s">
        <v>339</v>
      </c>
      <c r="CJ29" t="s">
        <v>344</v>
      </c>
      <c r="CK29" t="s">
        <v>344</v>
      </c>
      <c r="CL29" t="s">
        <v>341</v>
      </c>
      <c r="CM29" t="s">
        <v>345</v>
      </c>
      <c r="CN29" t="s">
        <v>344</v>
      </c>
      <c r="CO29" t="s">
        <v>339</v>
      </c>
      <c r="CP29" t="s">
        <v>339</v>
      </c>
      <c r="CQ29" t="s">
        <v>339</v>
      </c>
      <c r="CR29" t="s">
        <v>339</v>
      </c>
      <c r="CS29" t="s">
        <v>339</v>
      </c>
      <c r="CT29" t="s">
        <v>339</v>
      </c>
      <c r="CU29" t="s">
        <v>339</v>
      </c>
      <c r="CV29" t="s">
        <v>339</v>
      </c>
      <c r="CW29" t="s">
        <v>339</v>
      </c>
      <c r="CX29" t="s">
        <v>339</v>
      </c>
      <c r="CY29" t="s">
        <v>339</v>
      </c>
      <c r="CZ29" t="s">
        <v>339</v>
      </c>
      <c r="DA29" t="s">
        <v>339</v>
      </c>
      <c r="DB29" t="s">
        <v>339</v>
      </c>
      <c r="DC29" t="s">
        <v>339</v>
      </c>
      <c r="DD29" t="s">
        <v>339</v>
      </c>
      <c r="DE29" t="s">
        <v>339</v>
      </c>
      <c r="DF29" t="s">
        <v>339</v>
      </c>
      <c r="DG29" t="s">
        <v>339</v>
      </c>
      <c r="DH29" t="s">
        <v>339</v>
      </c>
      <c r="DI29" t="s">
        <v>339</v>
      </c>
      <c r="DJ29" t="s">
        <v>339</v>
      </c>
      <c r="DK29" t="s">
        <v>339</v>
      </c>
      <c r="DL29" t="s">
        <v>339</v>
      </c>
      <c r="DM29" t="s">
        <v>339</v>
      </c>
      <c r="DN29" t="s">
        <v>339</v>
      </c>
      <c r="DO29" t="s">
        <v>339</v>
      </c>
      <c r="DP29" t="s">
        <v>339</v>
      </c>
      <c r="DQ29" t="s">
        <v>339</v>
      </c>
      <c r="DR29" t="s">
        <v>339</v>
      </c>
      <c r="DS29" t="s">
        <v>339</v>
      </c>
      <c r="DT29" t="s">
        <v>339</v>
      </c>
      <c r="DU29" t="s">
        <v>339</v>
      </c>
      <c r="DV29" t="s">
        <v>339</v>
      </c>
      <c r="DW29" t="s">
        <v>339</v>
      </c>
      <c r="DX29" t="s">
        <v>339</v>
      </c>
      <c r="DY29" t="s">
        <v>339</v>
      </c>
      <c r="DZ29" t="s">
        <v>339</v>
      </c>
      <c r="EA29" t="s">
        <v>339</v>
      </c>
      <c r="EB29" t="s">
        <v>339</v>
      </c>
      <c r="EC29" t="s">
        <v>339</v>
      </c>
      <c r="ED29" t="s">
        <v>339</v>
      </c>
      <c r="EE29" t="s">
        <v>339</v>
      </c>
      <c r="EF29" t="s">
        <v>339</v>
      </c>
      <c r="EG29" t="s">
        <v>339</v>
      </c>
      <c r="EH29" t="s">
        <v>339</v>
      </c>
      <c r="EI29" t="s">
        <v>339</v>
      </c>
      <c r="EJ29" t="s">
        <v>339</v>
      </c>
      <c r="EK29" t="s">
        <v>339</v>
      </c>
      <c r="EL29" t="s">
        <v>339</v>
      </c>
      <c r="EM29" t="s">
        <v>339</v>
      </c>
      <c r="EN29" t="s">
        <v>339</v>
      </c>
      <c r="EO29" t="s">
        <v>339</v>
      </c>
      <c r="EP29" t="s">
        <v>339</v>
      </c>
      <c r="EQ29" t="s">
        <v>339</v>
      </c>
      <c r="ER29" t="s">
        <v>339</v>
      </c>
      <c r="ES29" t="s">
        <v>339</v>
      </c>
      <c r="ET29" t="s">
        <v>339</v>
      </c>
      <c r="EU29" t="s">
        <v>339</v>
      </c>
      <c r="EV29" t="s">
        <v>339</v>
      </c>
      <c r="EW29" t="s">
        <v>339</v>
      </c>
      <c r="EX29" t="s">
        <v>339</v>
      </c>
      <c r="EY29" t="s">
        <v>339</v>
      </c>
      <c r="EZ29" t="s">
        <v>339</v>
      </c>
      <c r="FA29" t="s">
        <v>339</v>
      </c>
      <c r="FB29" t="s">
        <v>339</v>
      </c>
      <c r="FC29" t="s">
        <v>339</v>
      </c>
      <c r="FD29" t="s">
        <v>339</v>
      </c>
      <c r="FE29" t="s">
        <v>339</v>
      </c>
      <c r="FF29" t="s">
        <v>339</v>
      </c>
      <c r="FG29" t="s">
        <v>339</v>
      </c>
      <c r="FH29" t="s">
        <v>339</v>
      </c>
      <c r="FI29" t="s">
        <v>339</v>
      </c>
      <c r="FJ29" t="s">
        <v>339</v>
      </c>
      <c r="FK29" t="s">
        <v>339</v>
      </c>
      <c r="FL29" t="s">
        <v>339</v>
      </c>
      <c r="FM29" t="s">
        <v>339</v>
      </c>
      <c r="FN29" t="s">
        <v>339</v>
      </c>
      <c r="FO29" t="s">
        <v>339</v>
      </c>
      <c r="FP29" t="s">
        <v>339</v>
      </c>
      <c r="FQ29" t="s">
        <v>339</v>
      </c>
      <c r="FR29" t="s">
        <v>339</v>
      </c>
      <c r="FS29" t="s">
        <v>339</v>
      </c>
      <c r="FT29" t="s">
        <v>339</v>
      </c>
      <c r="FU29" t="s">
        <v>339</v>
      </c>
      <c r="FV29" t="s">
        <v>339</v>
      </c>
      <c r="FW29" t="s">
        <v>339</v>
      </c>
      <c r="FX29" t="s">
        <v>339</v>
      </c>
      <c r="FY29" t="s">
        <v>339</v>
      </c>
      <c r="FZ29" t="s">
        <v>339</v>
      </c>
      <c r="GA29" t="s">
        <v>339</v>
      </c>
      <c r="GB29" t="s">
        <v>339</v>
      </c>
      <c r="GC29" t="s">
        <v>339</v>
      </c>
      <c r="GD29" t="s">
        <v>339</v>
      </c>
      <c r="GE29" t="s">
        <v>339</v>
      </c>
      <c r="GF29" t="s">
        <v>339</v>
      </c>
      <c r="GG29" t="s">
        <v>339</v>
      </c>
      <c r="GH29" t="s">
        <v>339</v>
      </c>
      <c r="GI29" t="s">
        <v>339</v>
      </c>
      <c r="GJ29" t="s">
        <v>339</v>
      </c>
      <c r="GK29" t="s">
        <v>339</v>
      </c>
      <c r="GL29" t="s">
        <v>339</v>
      </c>
      <c r="GM29" t="s">
        <v>339</v>
      </c>
      <c r="GN29" t="s">
        <v>339</v>
      </c>
      <c r="GO29" t="s">
        <v>339</v>
      </c>
      <c r="GP29" t="s">
        <v>339</v>
      </c>
      <c r="GQ29" t="s">
        <v>339</v>
      </c>
      <c r="GR29" t="s">
        <v>339</v>
      </c>
      <c r="GS29" t="s">
        <v>339</v>
      </c>
      <c r="GT29" t="s">
        <v>339</v>
      </c>
      <c r="GU29" t="s">
        <v>339</v>
      </c>
      <c r="GV29" t="s">
        <v>339</v>
      </c>
      <c r="GW29" t="s">
        <v>339</v>
      </c>
      <c r="GX29" t="s">
        <v>339</v>
      </c>
      <c r="GY29" t="s">
        <v>339</v>
      </c>
      <c r="GZ29" t="s">
        <v>339</v>
      </c>
      <c r="HA29" t="s">
        <v>339</v>
      </c>
      <c r="HB29" t="s">
        <v>339</v>
      </c>
      <c r="HC29" t="s">
        <v>339</v>
      </c>
      <c r="HD29" t="s">
        <v>339</v>
      </c>
      <c r="HE29" t="s">
        <v>339</v>
      </c>
      <c r="HF29" t="s">
        <v>339</v>
      </c>
      <c r="HG29" t="s">
        <v>339</v>
      </c>
      <c r="HH29" t="s">
        <v>339</v>
      </c>
      <c r="HI29" t="s">
        <v>339</v>
      </c>
      <c r="HJ29" t="s">
        <v>339</v>
      </c>
      <c r="HK29" t="s">
        <v>339</v>
      </c>
      <c r="HL29" t="s">
        <v>339</v>
      </c>
      <c r="HM29" t="s">
        <v>339</v>
      </c>
      <c r="HN29" t="s">
        <v>339</v>
      </c>
      <c r="HO29" t="s">
        <v>339</v>
      </c>
      <c r="HP29" t="s">
        <v>339</v>
      </c>
      <c r="HQ29" t="s">
        <v>339</v>
      </c>
      <c r="HR29" t="s">
        <v>339</v>
      </c>
      <c r="HS29" t="s">
        <v>339</v>
      </c>
      <c r="HT29" t="s">
        <v>339</v>
      </c>
      <c r="HU29" t="s">
        <v>339</v>
      </c>
      <c r="HV29" t="s">
        <v>339</v>
      </c>
      <c r="HW29" t="s">
        <v>339</v>
      </c>
      <c r="HX29" t="s">
        <v>339</v>
      </c>
      <c r="HY29" t="s">
        <v>339</v>
      </c>
      <c r="HZ29" t="s">
        <v>339</v>
      </c>
      <c r="IA29" t="s">
        <v>339</v>
      </c>
      <c r="IB29" t="s">
        <v>339</v>
      </c>
      <c r="IC29" t="s">
        <v>339</v>
      </c>
      <c r="ID29" t="s">
        <v>339</v>
      </c>
      <c r="IE29" t="s">
        <v>339</v>
      </c>
      <c r="IF29" t="s">
        <v>339</v>
      </c>
      <c r="IG29" t="s">
        <v>339</v>
      </c>
      <c r="IH29" t="s">
        <v>339</v>
      </c>
      <c r="II29" t="s">
        <v>339</v>
      </c>
      <c r="IJ29" t="s">
        <v>339</v>
      </c>
      <c r="IK29" t="s">
        <v>339</v>
      </c>
      <c r="IL29" t="s">
        <v>339</v>
      </c>
      <c r="IM29" t="s">
        <v>339</v>
      </c>
      <c r="IN29" t="s">
        <v>339</v>
      </c>
      <c r="IO29" t="s">
        <v>339</v>
      </c>
    </row>
    <row r="30" spans="1:249" x14ac:dyDescent="0.35">
      <c r="M30" s="153"/>
      <c r="BV30" t="s">
        <v>345</v>
      </c>
      <c r="BW30" t="s">
        <v>346</v>
      </c>
      <c r="BX30" t="s">
        <v>345</v>
      </c>
      <c r="BY30" t="s">
        <v>346</v>
      </c>
      <c r="BZ30" t="s">
        <v>346</v>
      </c>
      <c r="CA30" t="s">
        <v>345</v>
      </c>
      <c r="CB30" t="s">
        <v>346</v>
      </c>
      <c r="CC30" t="s">
        <v>345</v>
      </c>
      <c r="CD30" t="s">
        <v>345</v>
      </c>
      <c r="CE30" t="s">
        <v>345</v>
      </c>
      <c r="CF30" t="s">
        <v>344</v>
      </c>
      <c r="CG30" t="s">
        <v>345</v>
      </c>
      <c r="CH30" t="s">
        <v>344</v>
      </c>
      <c r="CI30" t="s">
        <v>340</v>
      </c>
      <c r="CJ30" t="s">
        <v>345</v>
      </c>
      <c r="CK30" t="s">
        <v>345</v>
      </c>
      <c r="CL30" t="s">
        <v>344</v>
      </c>
      <c r="CM30" t="s">
        <v>346</v>
      </c>
      <c r="CN30" t="s">
        <v>345</v>
      </c>
      <c r="CO30" t="s">
        <v>340</v>
      </c>
      <c r="CP30" t="s">
        <v>340</v>
      </c>
      <c r="CQ30" t="s">
        <v>340</v>
      </c>
      <c r="CR30" t="s">
        <v>340</v>
      </c>
      <c r="CS30" t="s">
        <v>340</v>
      </c>
      <c r="CT30" t="s">
        <v>340</v>
      </c>
      <c r="CU30" t="s">
        <v>340</v>
      </c>
      <c r="CV30" t="s">
        <v>340</v>
      </c>
      <c r="CW30" t="s">
        <v>340</v>
      </c>
      <c r="CX30" t="s">
        <v>340</v>
      </c>
      <c r="CY30" t="s">
        <v>340</v>
      </c>
      <c r="CZ30" t="s">
        <v>340</v>
      </c>
      <c r="DA30" t="s">
        <v>340</v>
      </c>
      <c r="DB30" t="s">
        <v>340</v>
      </c>
      <c r="DC30" t="s">
        <v>340</v>
      </c>
      <c r="DD30" t="s">
        <v>340</v>
      </c>
      <c r="DE30" t="s">
        <v>340</v>
      </c>
      <c r="DF30" t="s">
        <v>340</v>
      </c>
      <c r="DG30" t="s">
        <v>340</v>
      </c>
      <c r="DH30" t="s">
        <v>340</v>
      </c>
      <c r="DI30" t="s">
        <v>340</v>
      </c>
      <c r="DJ30" t="s">
        <v>340</v>
      </c>
      <c r="DK30" t="s">
        <v>340</v>
      </c>
      <c r="DL30" t="s">
        <v>340</v>
      </c>
      <c r="DM30" t="s">
        <v>340</v>
      </c>
      <c r="DN30" t="s">
        <v>340</v>
      </c>
      <c r="DO30" t="s">
        <v>340</v>
      </c>
      <c r="DP30" t="s">
        <v>340</v>
      </c>
      <c r="DQ30" t="s">
        <v>340</v>
      </c>
      <c r="DR30" t="s">
        <v>340</v>
      </c>
      <c r="DS30" t="s">
        <v>340</v>
      </c>
      <c r="DT30" t="s">
        <v>340</v>
      </c>
      <c r="DU30" t="s">
        <v>340</v>
      </c>
      <c r="DV30" t="s">
        <v>340</v>
      </c>
      <c r="DW30" t="s">
        <v>340</v>
      </c>
      <c r="DX30" t="s">
        <v>340</v>
      </c>
      <c r="DY30" t="s">
        <v>340</v>
      </c>
      <c r="DZ30" t="s">
        <v>340</v>
      </c>
      <c r="EA30" t="s">
        <v>340</v>
      </c>
      <c r="EB30" t="s">
        <v>340</v>
      </c>
      <c r="EC30" t="s">
        <v>340</v>
      </c>
      <c r="ED30" t="s">
        <v>340</v>
      </c>
      <c r="EE30" t="s">
        <v>340</v>
      </c>
      <c r="EF30" t="s">
        <v>340</v>
      </c>
      <c r="EG30" t="s">
        <v>340</v>
      </c>
      <c r="EH30" t="s">
        <v>340</v>
      </c>
      <c r="EI30" t="s">
        <v>340</v>
      </c>
      <c r="EJ30" t="s">
        <v>340</v>
      </c>
      <c r="EK30" t="s">
        <v>340</v>
      </c>
      <c r="EL30" t="s">
        <v>340</v>
      </c>
      <c r="EM30" t="s">
        <v>340</v>
      </c>
      <c r="EN30" t="s">
        <v>340</v>
      </c>
      <c r="EO30" t="s">
        <v>340</v>
      </c>
      <c r="EP30" t="s">
        <v>340</v>
      </c>
      <c r="EQ30" t="s">
        <v>340</v>
      </c>
      <c r="ER30" t="s">
        <v>340</v>
      </c>
      <c r="ES30" t="s">
        <v>340</v>
      </c>
      <c r="ET30" t="s">
        <v>340</v>
      </c>
      <c r="EU30" t="s">
        <v>340</v>
      </c>
      <c r="EV30" t="s">
        <v>340</v>
      </c>
      <c r="EW30" t="s">
        <v>340</v>
      </c>
      <c r="EX30" t="s">
        <v>340</v>
      </c>
      <c r="EY30" t="s">
        <v>340</v>
      </c>
      <c r="EZ30" t="s">
        <v>340</v>
      </c>
      <c r="FA30" t="s">
        <v>340</v>
      </c>
      <c r="FB30" t="s">
        <v>340</v>
      </c>
      <c r="FC30" t="s">
        <v>340</v>
      </c>
      <c r="FD30" t="s">
        <v>340</v>
      </c>
      <c r="FE30" t="s">
        <v>340</v>
      </c>
      <c r="FF30" t="s">
        <v>340</v>
      </c>
      <c r="FG30" t="s">
        <v>340</v>
      </c>
      <c r="FH30" t="s">
        <v>340</v>
      </c>
      <c r="FI30" t="s">
        <v>340</v>
      </c>
      <c r="FJ30" t="s">
        <v>340</v>
      </c>
      <c r="FK30" t="s">
        <v>340</v>
      </c>
      <c r="FL30" t="s">
        <v>340</v>
      </c>
      <c r="FM30" t="s">
        <v>340</v>
      </c>
      <c r="FN30" t="s">
        <v>340</v>
      </c>
      <c r="FO30" t="s">
        <v>340</v>
      </c>
      <c r="FP30" t="s">
        <v>340</v>
      </c>
      <c r="FQ30" t="s">
        <v>340</v>
      </c>
      <c r="FR30" t="s">
        <v>340</v>
      </c>
      <c r="FS30" t="s">
        <v>340</v>
      </c>
      <c r="FT30" t="s">
        <v>340</v>
      </c>
      <c r="FU30" t="s">
        <v>340</v>
      </c>
      <c r="FV30" t="s">
        <v>340</v>
      </c>
      <c r="FW30" t="s">
        <v>340</v>
      </c>
      <c r="FX30" t="s">
        <v>340</v>
      </c>
      <c r="FY30" t="s">
        <v>340</v>
      </c>
      <c r="FZ30" t="s">
        <v>340</v>
      </c>
      <c r="GA30" t="s">
        <v>340</v>
      </c>
      <c r="GB30" t="s">
        <v>340</v>
      </c>
      <c r="GC30" t="s">
        <v>340</v>
      </c>
      <c r="GD30" t="s">
        <v>340</v>
      </c>
      <c r="GE30" t="s">
        <v>340</v>
      </c>
      <c r="GF30" t="s">
        <v>340</v>
      </c>
      <c r="GG30" t="s">
        <v>340</v>
      </c>
      <c r="GH30" t="s">
        <v>340</v>
      </c>
      <c r="GI30" t="s">
        <v>340</v>
      </c>
      <c r="GJ30" t="s">
        <v>340</v>
      </c>
      <c r="GK30" t="s">
        <v>340</v>
      </c>
      <c r="GL30" t="s">
        <v>340</v>
      </c>
      <c r="GM30" t="s">
        <v>340</v>
      </c>
      <c r="GN30" t="s">
        <v>340</v>
      </c>
      <c r="GO30" t="s">
        <v>340</v>
      </c>
      <c r="GP30" t="s">
        <v>340</v>
      </c>
      <c r="GQ30" t="s">
        <v>340</v>
      </c>
      <c r="GR30" t="s">
        <v>340</v>
      </c>
      <c r="GS30" t="s">
        <v>340</v>
      </c>
      <c r="GT30" t="s">
        <v>340</v>
      </c>
      <c r="GU30" t="s">
        <v>340</v>
      </c>
      <c r="GV30" t="s">
        <v>340</v>
      </c>
      <c r="GW30" t="s">
        <v>340</v>
      </c>
      <c r="GX30" t="s">
        <v>340</v>
      </c>
      <c r="GY30" t="s">
        <v>340</v>
      </c>
      <c r="GZ30" t="s">
        <v>340</v>
      </c>
      <c r="HA30" t="s">
        <v>340</v>
      </c>
      <c r="HB30" t="s">
        <v>340</v>
      </c>
      <c r="HC30" t="s">
        <v>340</v>
      </c>
      <c r="HD30" t="s">
        <v>340</v>
      </c>
      <c r="HE30" t="s">
        <v>340</v>
      </c>
      <c r="HF30" t="s">
        <v>340</v>
      </c>
      <c r="HG30" t="s">
        <v>340</v>
      </c>
      <c r="HH30" t="s">
        <v>340</v>
      </c>
      <c r="HI30" t="s">
        <v>340</v>
      </c>
      <c r="HJ30" t="s">
        <v>340</v>
      </c>
      <c r="HK30" t="s">
        <v>340</v>
      </c>
      <c r="HL30" t="s">
        <v>340</v>
      </c>
      <c r="HM30" t="s">
        <v>340</v>
      </c>
      <c r="HN30" t="s">
        <v>340</v>
      </c>
      <c r="HO30" t="s">
        <v>340</v>
      </c>
      <c r="HP30" t="s">
        <v>340</v>
      </c>
      <c r="HQ30" t="s">
        <v>340</v>
      </c>
      <c r="HR30" t="s">
        <v>340</v>
      </c>
      <c r="HS30" t="s">
        <v>340</v>
      </c>
      <c r="HT30" t="s">
        <v>340</v>
      </c>
      <c r="HU30" t="s">
        <v>340</v>
      </c>
      <c r="HV30" t="s">
        <v>340</v>
      </c>
      <c r="HW30" t="s">
        <v>340</v>
      </c>
      <c r="HX30" t="s">
        <v>340</v>
      </c>
      <c r="HY30" t="s">
        <v>340</v>
      </c>
      <c r="HZ30" t="s">
        <v>340</v>
      </c>
      <c r="IA30" t="s">
        <v>340</v>
      </c>
      <c r="IB30" t="s">
        <v>340</v>
      </c>
      <c r="IC30" t="s">
        <v>340</v>
      </c>
      <c r="ID30" t="s">
        <v>340</v>
      </c>
      <c r="IE30" t="s">
        <v>340</v>
      </c>
      <c r="IF30" t="s">
        <v>340</v>
      </c>
      <c r="IG30" t="s">
        <v>340</v>
      </c>
      <c r="IH30" t="s">
        <v>340</v>
      </c>
      <c r="II30" t="s">
        <v>340</v>
      </c>
      <c r="IJ30" t="s">
        <v>340</v>
      </c>
      <c r="IK30" t="s">
        <v>340</v>
      </c>
      <c r="IL30" t="s">
        <v>340</v>
      </c>
      <c r="IM30" t="s">
        <v>340</v>
      </c>
      <c r="IN30" t="s">
        <v>340</v>
      </c>
      <c r="IO30" t="s">
        <v>340</v>
      </c>
    </row>
    <row r="31" spans="1:249" x14ac:dyDescent="0.35">
      <c r="M31" s="153"/>
      <c r="BV31" t="s">
        <v>346</v>
      </c>
      <c r="BW31" t="s">
        <v>348</v>
      </c>
      <c r="BX31" t="s">
        <v>346</v>
      </c>
      <c r="BY31" t="s">
        <v>348</v>
      </c>
      <c r="BZ31" t="s">
        <v>348</v>
      </c>
      <c r="CA31" t="s">
        <v>346</v>
      </c>
      <c r="CB31" t="s">
        <v>348</v>
      </c>
      <c r="CC31" t="s">
        <v>346</v>
      </c>
      <c r="CD31" t="s">
        <v>346</v>
      </c>
      <c r="CE31" t="s">
        <v>346</v>
      </c>
      <c r="CF31" t="s">
        <v>345</v>
      </c>
      <c r="CG31" t="s">
        <v>346</v>
      </c>
      <c r="CH31" t="s">
        <v>345</v>
      </c>
      <c r="CI31" t="s">
        <v>344</v>
      </c>
      <c r="CJ31" t="s">
        <v>346</v>
      </c>
      <c r="CK31" t="s">
        <v>346</v>
      </c>
      <c r="CL31" t="s">
        <v>345</v>
      </c>
      <c r="CM31" t="s">
        <v>348</v>
      </c>
      <c r="CN31" t="s">
        <v>346</v>
      </c>
      <c r="CO31" t="s">
        <v>341</v>
      </c>
      <c r="CP31" t="s">
        <v>341</v>
      </c>
      <c r="CQ31" t="s">
        <v>341</v>
      </c>
      <c r="CR31" t="s">
        <v>341</v>
      </c>
      <c r="CS31" t="s">
        <v>341</v>
      </c>
      <c r="CT31" t="s">
        <v>341</v>
      </c>
      <c r="CU31" t="s">
        <v>341</v>
      </c>
      <c r="CV31" t="s">
        <v>341</v>
      </c>
      <c r="CW31" t="s">
        <v>341</v>
      </c>
      <c r="CX31" t="s">
        <v>341</v>
      </c>
      <c r="CY31" t="s">
        <v>341</v>
      </c>
      <c r="CZ31" t="s">
        <v>341</v>
      </c>
      <c r="DA31" t="s">
        <v>341</v>
      </c>
      <c r="DB31" t="s">
        <v>341</v>
      </c>
      <c r="DC31" t="s">
        <v>341</v>
      </c>
      <c r="DD31" t="s">
        <v>341</v>
      </c>
      <c r="DE31" t="s">
        <v>341</v>
      </c>
      <c r="DF31" t="s">
        <v>341</v>
      </c>
      <c r="DG31" t="s">
        <v>341</v>
      </c>
      <c r="DH31" t="s">
        <v>341</v>
      </c>
      <c r="DI31" t="s">
        <v>341</v>
      </c>
      <c r="DJ31" t="s">
        <v>341</v>
      </c>
      <c r="DK31" t="s">
        <v>341</v>
      </c>
      <c r="DL31" t="s">
        <v>341</v>
      </c>
      <c r="DM31" t="s">
        <v>341</v>
      </c>
      <c r="DN31" t="s">
        <v>341</v>
      </c>
      <c r="DO31" t="s">
        <v>341</v>
      </c>
      <c r="DP31" t="s">
        <v>341</v>
      </c>
      <c r="DQ31" t="s">
        <v>341</v>
      </c>
      <c r="DR31" t="s">
        <v>341</v>
      </c>
      <c r="DS31" t="s">
        <v>341</v>
      </c>
      <c r="DT31" t="s">
        <v>341</v>
      </c>
      <c r="DU31" t="s">
        <v>341</v>
      </c>
      <c r="DV31" t="s">
        <v>341</v>
      </c>
      <c r="DW31" t="s">
        <v>341</v>
      </c>
      <c r="DX31" t="s">
        <v>341</v>
      </c>
      <c r="DY31" t="s">
        <v>341</v>
      </c>
      <c r="DZ31" t="s">
        <v>341</v>
      </c>
      <c r="EA31" t="s">
        <v>341</v>
      </c>
      <c r="EB31" t="s">
        <v>341</v>
      </c>
      <c r="EC31" t="s">
        <v>341</v>
      </c>
      <c r="ED31" t="s">
        <v>341</v>
      </c>
      <c r="EE31" t="s">
        <v>341</v>
      </c>
      <c r="EF31" t="s">
        <v>341</v>
      </c>
      <c r="EG31" t="s">
        <v>341</v>
      </c>
      <c r="EH31" t="s">
        <v>341</v>
      </c>
      <c r="EI31" t="s">
        <v>341</v>
      </c>
      <c r="EJ31" t="s">
        <v>341</v>
      </c>
      <c r="EK31" t="s">
        <v>341</v>
      </c>
      <c r="EL31" t="s">
        <v>341</v>
      </c>
      <c r="EM31" t="s">
        <v>341</v>
      </c>
      <c r="EN31" t="s">
        <v>341</v>
      </c>
      <c r="EO31" t="s">
        <v>341</v>
      </c>
      <c r="EP31" t="s">
        <v>341</v>
      </c>
      <c r="EQ31" t="s">
        <v>341</v>
      </c>
      <c r="ER31" t="s">
        <v>341</v>
      </c>
      <c r="ES31" t="s">
        <v>341</v>
      </c>
      <c r="ET31" t="s">
        <v>341</v>
      </c>
      <c r="EU31" t="s">
        <v>341</v>
      </c>
      <c r="EV31" t="s">
        <v>341</v>
      </c>
      <c r="EW31" t="s">
        <v>341</v>
      </c>
      <c r="EX31" t="s">
        <v>341</v>
      </c>
      <c r="EY31" t="s">
        <v>341</v>
      </c>
      <c r="EZ31" t="s">
        <v>341</v>
      </c>
      <c r="FA31" t="s">
        <v>341</v>
      </c>
      <c r="FB31" t="s">
        <v>341</v>
      </c>
      <c r="FC31" t="s">
        <v>341</v>
      </c>
      <c r="FD31" t="s">
        <v>341</v>
      </c>
      <c r="FE31" t="s">
        <v>341</v>
      </c>
      <c r="FF31" t="s">
        <v>341</v>
      </c>
      <c r="FG31" t="s">
        <v>341</v>
      </c>
      <c r="FH31" t="s">
        <v>341</v>
      </c>
      <c r="FI31" t="s">
        <v>341</v>
      </c>
      <c r="FJ31" t="s">
        <v>341</v>
      </c>
      <c r="FK31" t="s">
        <v>341</v>
      </c>
      <c r="FL31" t="s">
        <v>341</v>
      </c>
      <c r="FM31" t="s">
        <v>341</v>
      </c>
      <c r="FN31" t="s">
        <v>341</v>
      </c>
      <c r="FO31" t="s">
        <v>341</v>
      </c>
      <c r="FP31" t="s">
        <v>341</v>
      </c>
      <c r="FQ31" t="s">
        <v>341</v>
      </c>
      <c r="FR31" t="s">
        <v>341</v>
      </c>
      <c r="FS31" t="s">
        <v>341</v>
      </c>
      <c r="FT31" t="s">
        <v>341</v>
      </c>
      <c r="FU31" t="s">
        <v>341</v>
      </c>
      <c r="FV31" t="s">
        <v>341</v>
      </c>
      <c r="FW31" t="s">
        <v>341</v>
      </c>
      <c r="FX31" t="s">
        <v>341</v>
      </c>
      <c r="FY31" t="s">
        <v>341</v>
      </c>
      <c r="FZ31" t="s">
        <v>341</v>
      </c>
      <c r="GA31" t="s">
        <v>341</v>
      </c>
      <c r="GB31" t="s">
        <v>341</v>
      </c>
      <c r="GC31" t="s">
        <v>341</v>
      </c>
      <c r="GD31" t="s">
        <v>341</v>
      </c>
      <c r="GE31" t="s">
        <v>341</v>
      </c>
      <c r="GF31" t="s">
        <v>341</v>
      </c>
      <c r="GG31" t="s">
        <v>341</v>
      </c>
      <c r="GH31" t="s">
        <v>341</v>
      </c>
      <c r="GI31" t="s">
        <v>341</v>
      </c>
      <c r="GJ31" t="s">
        <v>341</v>
      </c>
      <c r="GK31" t="s">
        <v>341</v>
      </c>
      <c r="GL31" t="s">
        <v>341</v>
      </c>
      <c r="GM31" t="s">
        <v>341</v>
      </c>
      <c r="GN31" t="s">
        <v>341</v>
      </c>
      <c r="GO31" t="s">
        <v>341</v>
      </c>
      <c r="GP31" t="s">
        <v>341</v>
      </c>
      <c r="GQ31" t="s">
        <v>341</v>
      </c>
      <c r="GR31" t="s">
        <v>341</v>
      </c>
      <c r="GS31" t="s">
        <v>341</v>
      </c>
      <c r="GT31" t="s">
        <v>341</v>
      </c>
      <c r="GU31" t="s">
        <v>341</v>
      </c>
      <c r="GV31" t="s">
        <v>341</v>
      </c>
      <c r="GW31" t="s">
        <v>341</v>
      </c>
      <c r="GX31" t="s">
        <v>341</v>
      </c>
      <c r="GY31" t="s">
        <v>341</v>
      </c>
      <c r="GZ31" t="s">
        <v>341</v>
      </c>
      <c r="HA31" t="s">
        <v>341</v>
      </c>
      <c r="HB31" t="s">
        <v>341</v>
      </c>
      <c r="HC31" t="s">
        <v>341</v>
      </c>
      <c r="HD31" t="s">
        <v>341</v>
      </c>
      <c r="HE31" t="s">
        <v>341</v>
      </c>
      <c r="HF31" t="s">
        <v>341</v>
      </c>
      <c r="HG31" t="s">
        <v>341</v>
      </c>
      <c r="HH31" t="s">
        <v>341</v>
      </c>
      <c r="HI31" t="s">
        <v>341</v>
      </c>
      <c r="HJ31" t="s">
        <v>341</v>
      </c>
      <c r="HK31" t="s">
        <v>341</v>
      </c>
      <c r="HL31" t="s">
        <v>341</v>
      </c>
      <c r="HM31" t="s">
        <v>341</v>
      </c>
      <c r="HN31" t="s">
        <v>341</v>
      </c>
      <c r="HO31" t="s">
        <v>341</v>
      </c>
      <c r="HP31" t="s">
        <v>341</v>
      </c>
      <c r="HQ31" t="s">
        <v>341</v>
      </c>
      <c r="HR31" t="s">
        <v>341</v>
      </c>
      <c r="HS31" t="s">
        <v>341</v>
      </c>
      <c r="HT31" t="s">
        <v>341</v>
      </c>
      <c r="HU31" t="s">
        <v>341</v>
      </c>
      <c r="HV31" t="s">
        <v>341</v>
      </c>
      <c r="HW31" t="s">
        <v>341</v>
      </c>
      <c r="HX31" t="s">
        <v>341</v>
      </c>
      <c r="HY31" t="s">
        <v>341</v>
      </c>
      <c r="HZ31" t="s">
        <v>341</v>
      </c>
      <c r="IA31" t="s">
        <v>341</v>
      </c>
      <c r="IB31" t="s">
        <v>341</v>
      </c>
      <c r="IC31" t="s">
        <v>341</v>
      </c>
      <c r="ID31" t="s">
        <v>341</v>
      </c>
      <c r="IE31" t="s">
        <v>341</v>
      </c>
      <c r="IF31" t="s">
        <v>341</v>
      </c>
      <c r="IG31" t="s">
        <v>341</v>
      </c>
      <c r="IH31" t="s">
        <v>341</v>
      </c>
      <c r="II31" t="s">
        <v>341</v>
      </c>
      <c r="IJ31" t="s">
        <v>341</v>
      </c>
      <c r="IK31" t="s">
        <v>341</v>
      </c>
      <c r="IL31" t="s">
        <v>341</v>
      </c>
      <c r="IM31" t="s">
        <v>341</v>
      </c>
      <c r="IN31" t="s">
        <v>341</v>
      </c>
      <c r="IO31" t="s">
        <v>341</v>
      </c>
    </row>
    <row r="32" spans="1:249" x14ac:dyDescent="0.35">
      <c r="M32" s="153"/>
      <c r="BV32" t="s">
        <v>348</v>
      </c>
      <c r="BW32" t="s">
        <v>349</v>
      </c>
      <c r="BX32" t="s">
        <v>348</v>
      </c>
      <c r="BY32" t="s">
        <v>349</v>
      </c>
      <c r="BZ32" t="s">
        <v>349</v>
      </c>
      <c r="CA32" t="s">
        <v>349</v>
      </c>
      <c r="CB32" t="s">
        <v>349</v>
      </c>
      <c r="CC32" t="s">
        <v>348</v>
      </c>
      <c r="CD32" t="s">
        <v>349</v>
      </c>
      <c r="CE32" t="s">
        <v>349</v>
      </c>
      <c r="CF32" t="s">
        <v>346</v>
      </c>
      <c r="CG32" t="s">
        <v>349</v>
      </c>
      <c r="CH32" t="s">
        <v>346</v>
      </c>
      <c r="CI32" t="s">
        <v>345</v>
      </c>
      <c r="CJ32" t="s">
        <v>348</v>
      </c>
      <c r="CK32" t="s">
        <v>349</v>
      </c>
      <c r="CL32" t="s">
        <v>346</v>
      </c>
      <c r="CM32" t="s">
        <v>349</v>
      </c>
      <c r="CN32" t="s">
        <v>348</v>
      </c>
      <c r="CO32" t="s">
        <v>342</v>
      </c>
      <c r="CP32" t="s">
        <v>342</v>
      </c>
      <c r="CQ32" t="s">
        <v>342</v>
      </c>
      <c r="CR32" t="s">
        <v>342</v>
      </c>
      <c r="CS32" t="s">
        <v>342</v>
      </c>
      <c r="CT32" t="s">
        <v>342</v>
      </c>
      <c r="CU32" t="s">
        <v>342</v>
      </c>
      <c r="CV32" t="s">
        <v>342</v>
      </c>
      <c r="CW32" t="s">
        <v>342</v>
      </c>
      <c r="CX32" t="s">
        <v>342</v>
      </c>
      <c r="CY32" t="s">
        <v>342</v>
      </c>
      <c r="CZ32" t="s">
        <v>342</v>
      </c>
      <c r="DA32" t="s">
        <v>342</v>
      </c>
      <c r="DB32" t="s">
        <v>342</v>
      </c>
      <c r="DC32" t="s">
        <v>342</v>
      </c>
      <c r="DD32" t="s">
        <v>342</v>
      </c>
      <c r="DE32" t="s">
        <v>342</v>
      </c>
      <c r="DF32" t="s">
        <v>342</v>
      </c>
      <c r="DG32" t="s">
        <v>342</v>
      </c>
      <c r="DH32" t="s">
        <v>342</v>
      </c>
      <c r="DI32" t="s">
        <v>342</v>
      </c>
      <c r="DJ32" t="s">
        <v>342</v>
      </c>
      <c r="DK32" t="s">
        <v>342</v>
      </c>
      <c r="DL32" t="s">
        <v>342</v>
      </c>
      <c r="DM32" t="s">
        <v>342</v>
      </c>
      <c r="DN32" t="s">
        <v>342</v>
      </c>
      <c r="DO32" t="s">
        <v>342</v>
      </c>
      <c r="DP32" t="s">
        <v>342</v>
      </c>
      <c r="DQ32" t="s">
        <v>342</v>
      </c>
      <c r="DR32" t="s">
        <v>342</v>
      </c>
      <c r="DS32" t="s">
        <v>342</v>
      </c>
      <c r="DT32" t="s">
        <v>342</v>
      </c>
      <c r="DU32" t="s">
        <v>342</v>
      </c>
      <c r="DV32" t="s">
        <v>342</v>
      </c>
      <c r="DW32" t="s">
        <v>342</v>
      </c>
      <c r="DX32" t="s">
        <v>342</v>
      </c>
      <c r="DY32" t="s">
        <v>342</v>
      </c>
      <c r="DZ32" t="s">
        <v>342</v>
      </c>
      <c r="EA32" t="s">
        <v>342</v>
      </c>
      <c r="EB32" t="s">
        <v>342</v>
      </c>
      <c r="EC32" t="s">
        <v>342</v>
      </c>
      <c r="ED32" t="s">
        <v>342</v>
      </c>
      <c r="EE32" t="s">
        <v>342</v>
      </c>
      <c r="EF32" t="s">
        <v>342</v>
      </c>
      <c r="EG32" t="s">
        <v>342</v>
      </c>
      <c r="EH32" t="s">
        <v>342</v>
      </c>
      <c r="EI32" t="s">
        <v>342</v>
      </c>
      <c r="EJ32" t="s">
        <v>342</v>
      </c>
      <c r="EK32" t="s">
        <v>342</v>
      </c>
      <c r="EL32" t="s">
        <v>342</v>
      </c>
      <c r="EM32" t="s">
        <v>342</v>
      </c>
      <c r="EN32" t="s">
        <v>342</v>
      </c>
      <c r="EO32" t="s">
        <v>342</v>
      </c>
      <c r="EP32" t="s">
        <v>342</v>
      </c>
      <c r="EQ32" t="s">
        <v>342</v>
      </c>
      <c r="ER32" t="s">
        <v>342</v>
      </c>
      <c r="ES32" t="s">
        <v>342</v>
      </c>
      <c r="ET32" t="s">
        <v>342</v>
      </c>
      <c r="EU32" t="s">
        <v>342</v>
      </c>
      <c r="EV32" t="s">
        <v>342</v>
      </c>
      <c r="EW32" t="s">
        <v>342</v>
      </c>
      <c r="EX32" t="s">
        <v>342</v>
      </c>
      <c r="EY32" t="s">
        <v>342</v>
      </c>
      <c r="EZ32" t="s">
        <v>342</v>
      </c>
      <c r="FA32" t="s">
        <v>342</v>
      </c>
      <c r="FB32" t="s">
        <v>342</v>
      </c>
      <c r="FC32" t="s">
        <v>342</v>
      </c>
      <c r="FD32" t="s">
        <v>342</v>
      </c>
      <c r="FE32" t="s">
        <v>342</v>
      </c>
      <c r="FF32" t="s">
        <v>342</v>
      </c>
      <c r="FG32" t="s">
        <v>342</v>
      </c>
      <c r="FH32" t="s">
        <v>342</v>
      </c>
      <c r="FI32" t="s">
        <v>342</v>
      </c>
      <c r="FJ32" t="s">
        <v>342</v>
      </c>
      <c r="FK32" t="s">
        <v>342</v>
      </c>
      <c r="FL32" t="s">
        <v>342</v>
      </c>
      <c r="FM32" t="s">
        <v>342</v>
      </c>
      <c r="FN32" t="s">
        <v>342</v>
      </c>
      <c r="FO32" t="s">
        <v>342</v>
      </c>
      <c r="FP32" t="s">
        <v>342</v>
      </c>
      <c r="FQ32" t="s">
        <v>342</v>
      </c>
      <c r="FR32" t="s">
        <v>342</v>
      </c>
      <c r="FS32" t="s">
        <v>342</v>
      </c>
      <c r="FT32" t="s">
        <v>342</v>
      </c>
      <c r="FU32" t="s">
        <v>342</v>
      </c>
      <c r="FV32" t="s">
        <v>342</v>
      </c>
      <c r="FW32" t="s">
        <v>342</v>
      </c>
      <c r="FX32" t="s">
        <v>342</v>
      </c>
      <c r="FY32" t="s">
        <v>342</v>
      </c>
      <c r="FZ32" t="s">
        <v>342</v>
      </c>
      <c r="GA32" t="s">
        <v>342</v>
      </c>
      <c r="GB32" t="s">
        <v>342</v>
      </c>
      <c r="GC32" t="s">
        <v>342</v>
      </c>
      <c r="GD32" t="s">
        <v>342</v>
      </c>
      <c r="GE32" t="s">
        <v>342</v>
      </c>
      <c r="GF32" t="s">
        <v>342</v>
      </c>
      <c r="GG32" t="s">
        <v>342</v>
      </c>
      <c r="GH32" t="s">
        <v>342</v>
      </c>
      <c r="GI32" t="s">
        <v>342</v>
      </c>
      <c r="GJ32" t="s">
        <v>342</v>
      </c>
      <c r="GK32" t="s">
        <v>342</v>
      </c>
      <c r="GL32" t="s">
        <v>342</v>
      </c>
      <c r="GM32" t="s">
        <v>342</v>
      </c>
      <c r="GN32" t="s">
        <v>342</v>
      </c>
      <c r="GO32" t="s">
        <v>342</v>
      </c>
      <c r="GP32" t="s">
        <v>342</v>
      </c>
      <c r="GQ32" t="s">
        <v>342</v>
      </c>
      <c r="GR32" t="s">
        <v>342</v>
      </c>
      <c r="GS32" t="s">
        <v>342</v>
      </c>
      <c r="GT32" t="s">
        <v>342</v>
      </c>
      <c r="GU32" t="s">
        <v>342</v>
      </c>
      <c r="GV32" t="s">
        <v>342</v>
      </c>
      <c r="GW32" t="s">
        <v>342</v>
      </c>
      <c r="GX32" t="s">
        <v>342</v>
      </c>
      <c r="GY32" t="s">
        <v>342</v>
      </c>
      <c r="GZ32" t="s">
        <v>342</v>
      </c>
      <c r="HA32" t="s">
        <v>342</v>
      </c>
      <c r="HB32" t="s">
        <v>342</v>
      </c>
      <c r="HC32" t="s">
        <v>342</v>
      </c>
      <c r="HD32" t="s">
        <v>342</v>
      </c>
      <c r="HE32" t="s">
        <v>342</v>
      </c>
      <c r="HF32" t="s">
        <v>342</v>
      </c>
      <c r="HG32" t="s">
        <v>342</v>
      </c>
      <c r="HH32" t="s">
        <v>342</v>
      </c>
      <c r="HI32" t="s">
        <v>342</v>
      </c>
      <c r="HJ32" t="s">
        <v>342</v>
      </c>
      <c r="HK32" t="s">
        <v>342</v>
      </c>
      <c r="HL32" t="s">
        <v>342</v>
      </c>
      <c r="HM32" t="s">
        <v>342</v>
      </c>
      <c r="HN32" t="s">
        <v>342</v>
      </c>
      <c r="HO32" t="s">
        <v>342</v>
      </c>
      <c r="HP32" t="s">
        <v>342</v>
      </c>
      <c r="HQ32" t="s">
        <v>342</v>
      </c>
      <c r="HR32" t="s">
        <v>342</v>
      </c>
      <c r="HS32" t="s">
        <v>342</v>
      </c>
      <c r="HT32" t="s">
        <v>342</v>
      </c>
      <c r="HU32" t="s">
        <v>342</v>
      </c>
      <c r="HV32" t="s">
        <v>342</v>
      </c>
      <c r="HW32" t="s">
        <v>342</v>
      </c>
      <c r="HX32" t="s">
        <v>342</v>
      </c>
      <c r="HY32" t="s">
        <v>342</v>
      </c>
      <c r="HZ32" t="s">
        <v>342</v>
      </c>
      <c r="IA32" t="s">
        <v>342</v>
      </c>
      <c r="IB32" t="s">
        <v>342</v>
      </c>
      <c r="IC32" t="s">
        <v>342</v>
      </c>
      <c r="ID32" t="s">
        <v>342</v>
      </c>
      <c r="IE32" t="s">
        <v>342</v>
      </c>
      <c r="IF32" t="s">
        <v>342</v>
      </c>
      <c r="IG32" t="s">
        <v>342</v>
      </c>
      <c r="IH32" t="s">
        <v>342</v>
      </c>
      <c r="II32" t="s">
        <v>342</v>
      </c>
      <c r="IJ32" t="s">
        <v>342</v>
      </c>
      <c r="IK32" t="s">
        <v>342</v>
      </c>
      <c r="IL32" t="s">
        <v>342</v>
      </c>
      <c r="IM32" t="s">
        <v>342</v>
      </c>
      <c r="IN32" t="s">
        <v>342</v>
      </c>
      <c r="IO32" t="s">
        <v>342</v>
      </c>
    </row>
    <row r="33" spans="13:249" x14ac:dyDescent="0.35">
      <c r="M33" s="153"/>
      <c r="BV33" t="s">
        <v>349</v>
      </c>
      <c r="BW33" t="s">
        <v>350</v>
      </c>
      <c r="BX33" t="s">
        <v>349</v>
      </c>
      <c r="BY33" t="s">
        <v>350</v>
      </c>
      <c r="BZ33" t="s">
        <v>350</v>
      </c>
      <c r="CA33" t="s">
        <v>350</v>
      </c>
      <c r="CB33" t="s">
        <v>350</v>
      </c>
      <c r="CC33" t="s">
        <v>349</v>
      </c>
      <c r="CD33" t="s">
        <v>350</v>
      </c>
      <c r="CE33" t="s">
        <v>350</v>
      </c>
      <c r="CF33" t="s">
        <v>349</v>
      </c>
      <c r="CG33" t="s">
        <v>350</v>
      </c>
      <c r="CH33" t="s">
        <v>349</v>
      </c>
      <c r="CI33" t="s">
        <v>349</v>
      </c>
      <c r="CJ33" t="s">
        <v>349</v>
      </c>
      <c r="CK33" t="s">
        <v>350</v>
      </c>
      <c r="CL33" t="s">
        <v>349</v>
      </c>
      <c r="CM33" t="s">
        <v>350</v>
      </c>
      <c r="CN33" t="s">
        <v>349</v>
      </c>
      <c r="CO33" t="s">
        <v>343</v>
      </c>
      <c r="CP33" t="s">
        <v>343</v>
      </c>
      <c r="CQ33" t="s">
        <v>343</v>
      </c>
      <c r="CR33" t="s">
        <v>343</v>
      </c>
      <c r="CS33" t="s">
        <v>343</v>
      </c>
      <c r="CT33" t="s">
        <v>343</v>
      </c>
      <c r="CU33" t="s">
        <v>343</v>
      </c>
      <c r="CV33" t="s">
        <v>343</v>
      </c>
      <c r="CW33" t="s">
        <v>343</v>
      </c>
      <c r="CX33" t="s">
        <v>343</v>
      </c>
      <c r="CY33" t="s">
        <v>343</v>
      </c>
      <c r="CZ33" t="s">
        <v>343</v>
      </c>
      <c r="DA33" t="s">
        <v>343</v>
      </c>
      <c r="DB33" t="s">
        <v>343</v>
      </c>
      <c r="DC33" t="s">
        <v>343</v>
      </c>
      <c r="DD33" t="s">
        <v>343</v>
      </c>
      <c r="DE33" t="s">
        <v>343</v>
      </c>
      <c r="DF33" t="s">
        <v>343</v>
      </c>
      <c r="DG33" t="s">
        <v>343</v>
      </c>
      <c r="DH33" t="s">
        <v>343</v>
      </c>
      <c r="DI33" t="s">
        <v>343</v>
      </c>
      <c r="DJ33" t="s">
        <v>343</v>
      </c>
      <c r="DK33" t="s">
        <v>343</v>
      </c>
      <c r="DL33" t="s">
        <v>343</v>
      </c>
      <c r="DM33" t="s">
        <v>343</v>
      </c>
      <c r="DN33" t="s">
        <v>343</v>
      </c>
      <c r="DO33" t="s">
        <v>343</v>
      </c>
      <c r="DP33" t="s">
        <v>343</v>
      </c>
      <c r="DQ33" t="s">
        <v>343</v>
      </c>
      <c r="DR33" t="s">
        <v>343</v>
      </c>
      <c r="DS33" t="s">
        <v>343</v>
      </c>
      <c r="DT33" t="s">
        <v>343</v>
      </c>
      <c r="DU33" t="s">
        <v>343</v>
      </c>
      <c r="DV33" t="s">
        <v>343</v>
      </c>
      <c r="DW33" t="s">
        <v>343</v>
      </c>
      <c r="DX33" t="s">
        <v>343</v>
      </c>
      <c r="DY33" t="s">
        <v>343</v>
      </c>
      <c r="DZ33" t="s">
        <v>343</v>
      </c>
      <c r="EA33" t="s">
        <v>343</v>
      </c>
      <c r="EB33" t="s">
        <v>343</v>
      </c>
      <c r="EC33" t="s">
        <v>343</v>
      </c>
      <c r="ED33" t="s">
        <v>343</v>
      </c>
      <c r="EE33" t="s">
        <v>343</v>
      </c>
      <c r="EF33" t="s">
        <v>343</v>
      </c>
      <c r="EG33" t="s">
        <v>343</v>
      </c>
      <c r="EH33" t="s">
        <v>343</v>
      </c>
      <c r="EI33" t="s">
        <v>343</v>
      </c>
      <c r="EJ33" t="s">
        <v>343</v>
      </c>
      <c r="EK33" t="s">
        <v>343</v>
      </c>
      <c r="EL33" t="s">
        <v>343</v>
      </c>
      <c r="EM33" t="s">
        <v>343</v>
      </c>
      <c r="EN33" t="s">
        <v>343</v>
      </c>
      <c r="EO33" t="s">
        <v>343</v>
      </c>
      <c r="EP33" t="s">
        <v>343</v>
      </c>
      <c r="EQ33" t="s">
        <v>343</v>
      </c>
      <c r="ER33" t="s">
        <v>343</v>
      </c>
      <c r="ES33" t="s">
        <v>343</v>
      </c>
      <c r="ET33" t="s">
        <v>343</v>
      </c>
      <c r="EU33" t="s">
        <v>343</v>
      </c>
      <c r="EV33" t="s">
        <v>343</v>
      </c>
      <c r="EW33" t="s">
        <v>343</v>
      </c>
      <c r="EX33" t="s">
        <v>343</v>
      </c>
      <c r="EY33" t="s">
        <v>343</v>
      </c>
      <c r="EZ33" t="s">
        <v>343</v>
      </c>
      <c r="FA33" t="s">
        <v>343</v>
      </c>
      <c r="FB33" t="s">
        <v>343</v>
      </c>
      <c r="FC33" t="s">
        <v>343</v>
      </c>
      <c r="FD33" t="s">
        <v>343</v>
      </c>
      <c r="FE33" t="s">
        <v>343</v>
      </c>
      <c r="FF33" t="s">
        <v>343</v>
      </c>
      <c r="FG33" t="s">
        <v>343</v>
      </c>
      <c r="FH33" t="s">
        <v>343</v>
      </c>
      <c r="FI33" t="s">
        <v>343</v>
      </c>
      <c r="FJ33" t="s">
        <v>343</v>
      </c>
      <c r="FK33" t="s">
        <v>343</v>
      </c>
      <c r="FL33" t="s">
        <v>343</v>
      </c>
      <c r="FM33" t="s">
        <v>343</v>
      </c>
      <c r="FN33" t="s">
        <v>343</v>
      </c>
      <c r="FO33" t="s">
        <v>343</v>
      </c>
      <c r="FP33" t="s">
        <v>343</v>
      </c>
      <c r="FQ33" t="s">
        <v>343</v>
      </c>
      <c r="FR33" t="s">
        <v>343</v>
      </c>
      <c r="FS33" t="s">
        <v>343</v>
      </c>
      <c r="FT33" t="s">
        <v>343</v>
      </c>
      <c r="FU33" t="s">
        <v>343</v>
      </c>
      <c r="FV33" t="s">
        <v>343</v>
      </c>
      <c r="FW33" t="s">
        <v>343</v>
      </c>
      <c r="FX33" t="s">
        <v>343</v>
      </c>
      <c r="FY33" t="s">
        <v>343</v>
      </c>
      <c r="FZ33" t="s">
        <v>343</v>
      </c>
      <c r="GA33" t="s">
        <v>343</v>
      </c>
      <c r="GB33" t="s">
        <v>343</v>
      </c>
      <c r="GC33" t="s">
        <v>343</v>
      </c>
      <c r="GD33" t="s">
        <v>343</v>
      </c>
      <c r="GE33" t="s">
        <v>343</v>
      </c>
      <c r="GF33" t="s">
        <v>343</v>
      </c>
      <c r="GG33" t="s">
        <v>343</v>
      </c>
      <c r="GH33" t="s">
        <v>343</v>
      </c>
      <c r="GI33" t="s">
        <v>343</v>
      </c>
      <c r="GJ33" t="s">
        <v>343</v>
      </c>
      <c r="GK33" t="s">
        <v>343</v>
      </c>
      <c r="GL33" t="s">
        <v>343</v>
      </c>
      <c r="GM33" t="s">
        <v>343</v>
      </c>
      <c r="GN33" t="s">
        <v>343</v>
      </c>
      <c r="GO33" t="s">
        <v>343</v>
      </c>
      <c r="GP33" t="s">
        <v>343</v>
      </c>
      <c r="GQ33" t="s">
        <v>343</v>
      </c>
      <c r="GR33" t="s">
        <v>343</v>
      </c>
      <c r="GS33" t="s">
        <v>343</v>
      </c>
      <c r="GT33" t="s">
        <v>343</v>
      </c>
      <c r="GU33" t="s">
        <v>343</v>
      </c>
      <c r="GV33" t="s">
        <v>343</v>
      </c>
      <c r="GW33" t="s">
        <v>343</v>
      </c>
      <c r="GX33" t="s">
        <v>343</v>
      </c>
      <c r="GY33" t="s">
        <v>343</v>
      </c>
      <c r="GZ33" t="s">
        <v>343</v>
      </c>
      <c r="HA33" t="s">
        <v>343</v>
      </c>
      <c r="HB33" t="s">
        <v>343</v>
      </c>
      <c r="HC33" t="s">
        <v>343</v>
      </c>
      <c r="HD33" t="s">
        <v>343</v>
      </c>
      <c r="HE33" t="s">
        <v>343</v>
      </c>
      <c r="HF33" t="s">
        <v>343</v>
      </c>
      <c r="HG33" t="s">
        <v>343</v>
      </c>
      <c r="HH33" t="s">
        <v>343</v>
      </c>
      <c r="HI33" t="s">
        <v>343</v>
      </c>
      <c r="HJ33" t="s">
        <v>343</v>
      </c>
      <c r="HK33" t="s">
        <v>343</v>
      </c>
      <c r="HL33" t="s">
        <v>343</v>
      </c>
      <c r="HM33" t="s">
        <v>343</v>
      </c>
      <c r="HN33" t="s">
        <v>343</v>
      </c>
      <c r="HO33" t="s">
        <v>343</v>
      </c>
      <c r="HP33" t="s">
        <v>343</v>
      </c>
      <c r="HQ33" t="s">
        <v>343</v>
      </c>
      <c r="HR33" t="s">
        <v>343</v>
      </c>
      <c r="HS33" t="s">
        <v>343</v>
      </c>
      <c r="HT33" t="s">
        <v>343</v>
      </c>
      <c r="HU33" t="s">
        <v>343</v>
      </c>
      <c r="HV33" t="s">
        <v>343</v>
      </c>
      <c r="HW33" t="s">
        <v>343</v>
      </c>
      <c r="HX33" t="s">
        <v>343</v>
      </c>
      <c r="HY33" t="s">
        <v>343</v>
      </c>
      <c r="HZ33" t="s">
        <v>343</v>
      </c>
      <c r="IA33" t="s">
        <v>343</v>
      </c>
      <c r="IB33" t="s">
        <v>343</v>
      </c>
      <c r="IC33" t="s">
        <v>343</v>
      </c>
      <c r="ID33" t="s">
        <v>343</v>
      </c>
      <c r="IE33" t="s">
        <v>343</v>
      </c>
      <c r="IF33" t="s">
        <v>343</v>
      </c>
      <c r="IG33" t="s">
        <v>343</v>
      </c>
      <c r="IH33" t="s">
        <v>343</v>
      </c>
      <c r="II33" t="s">
        <v>343</v>
      </c>
      <c r="IJ33" t="s">
        <v>343</v>
      </c>
      <c r="IK33" t="s">
        <v>343</v>
      </c>
      <c r="IL33" t="s">
        <v>343</v>
      </c>
      <c r="IM33" t="s">
        <v>343</v>
      </c>
      <c r="IN33" t="s">
        <v>343</v>
      </c>
      <c r="IO33" t="s">
        <v>343</v>
      </c>
    </row>
    <row r="34" spans="13:249" x14ac:dyDescent="0.35">
      <c r="M34" s="153"/>
      <c r="BV34" t="s">
        <v>351</v>
      </c>
      <c r="BW34" t="s">
        <v>351</v>
      </c>
      <c r="BX34" t="s">
        <v>351</v>
      </c>
      <c r="BY34" t="s">
        <v>351</v>
      </c>
      <c r="BZ34" t="s">
        <v>351</v>
      </c>
      <c r="CA34" t="s">
        <v>351</v>
      </c>
      <c r="CB34" t="s">
        <v>351</v>
      </c>
      <c r="CC34" t="s">
        <v>351</v>
      </c>
      <c r="CD34" t="s">
        <v>351</v>
      </c>
      <c r="CE34" t="s">
        <v>351</v>
      </c>
      <c r="CF34" t="s">
        <v>351</v>
      </c>
      <c r="CG34" t="s">
        <v>351</v>
      </c>
      <c r="CH34" t="s">
        <v>351</v>
      </c>
      <c r="CI34" t="s">
        <v>351</v>
      </c>
      <c r="CJ34" t="s">
        <v>351</v>
      </c>
      <c r="CK34" t="s">
        <v>351</v>
      </c>
      <c r="CL34" t="s">
        <v>351</v>
      </c>
      <c r="CM34" t="s">
        <v>351</v>
      </c>
      <c r="CN34" t="s">
        <v>351</v>
      </c>
      <c r="CO34" t="s">
        <v>344</v>
      </c>
      <c r="CP34" t="s">
        <v>344</v>
      </c>
      <c r="CQ34" t="s">
        <v>344</v>
      </c>
      <c r="CR34" t="s">
        <v>344</v>
      </c>
      <c r="CS34" t="s">
        <v>344</v>
      </c>
      <c r="CT34" t="s">
        <v>344</v>
      </c>
      <c r="CU34" t="s">
        <v>344</v>
      </c>
      <c r="CV34" t="s">
        <v>344</v>
      </c>
      <c r="CW34" t="s">
        <v>344</v>
      </c>
      <c r="CX34" t="s">
        <v>344</v>
      </c>
      <c r="CY34" t="s">
        <v>344</v>
      </c>
      <c r="CZ34" t="s">
        <v>344</v>
      </c>
      <c r="DA34" t="s">
        <v>344</v>
      </c>
      <c r="DB34" t="s">
        <v>344</v>
      </c>
      <c r="DC34" t="s">
        <v>344</v>
      </c>
      <c r="DD34" t="s">
        <v>344</v>
      </c>
      <c r="DE34" t="s">
        <v>344</v>
      </c>
      <c r="DF34" t="s">
        <v>344</v>
      </c>
      <c r="DG34" t="s">
        <v>344</v>
      </c>
      <c r="DH34" t="s">
        <v>344</v>
      </c>
      <c r="DI34" t="s">
        <v>344</v>
      </c>
      <c r="DJ34" t="s">
        <v>344</v>
      </c>
      <c r="DK34" t="s">
        <v>344</v>
      </c>
      <c r="DL34" t="s">
        <v>344</v>
      </c>
      <c r="DM34" t="s">
        <v>344</v>
      </c>
      <c r="DN34" t="s">
        <v>344</v>
      </c>
      <c r="DO34" t="s">
        <v>344</v>
      </c>
      <c r="DP34" t="s">
        <v>344</v>
      </c>
      <c r="DQ34" t="s">
        <v>344</v>
      </c>
      <c r="DR34" t="s">
        <v>344</v>
      </c>
      <c r="DS34" t="s">
        <v>344</v>
      </c>
      <c r="DT34" t="s">
        <v>344</v>
      </c>
      <c r="DU34" t="s">
        <v>344</v>
      </c>
      <c r="DV34" t="s">
        <v>344</v>
      </c>
      <c r="DW34" t="s">
        <v>344</v>
      </c>
      <c r="DX34" t="s">
        <v>344</v>
      </c>
      <c r="DY34" t="s">
        <v>344</v>
      </c>
      <c r="DZ34" t="s">
        <v>344</v>
      </c>
      <c r="EA34" t="s">
        <v>344</v>
      </c>
      <c r="EB34" t="s">
        <v>344</v>
      </c>
      <c r="EC34" t="s">
        <v>344</v>
      </c>
      <c r="ED34" t="s">
        <v>344</v>
      </c>
      <c r="EE34" t="s">
        <v>344</v>
      </c>
      <c r="EF34" t="s">
        <v>344</v>
      </c>
      <c r="EG34" t="s">
        <v>344</v>
      </c>
      <c r="EH34" t="s">
        <v>344</v>
      </c>
      <c r="EI34" t="s">
        <v>344</v>
      </c>
      <c r="EJ34" t="s">
        <v>344</v>
      </c>
      <c r="EK34" t="s">
        <v>344</v>
      </c>
      <c r="EL34" t="s">
        <v>344</v>
      </c>
      <c r="EM34" t="s">
        <v>344</v>
      </c>
      <c r="EN34" t="s">
        <v>344</v>
      </c>
      <c r="EO34" t="s">
        <v>344</v>
      </c>
      <c r="EP34" t="s">
        <v>344</v>
      </c>
      <c r="EQ34" t="s">
        <v>344</v>
      </c>
      <c r="ER34" t="s">
        <v>344</v>
      </c>
      <c r="ES34" t="s">
        <v>344</v>
      </c>
      <c r="ET34" t="s">
        <v>344</v>
      </c>
      <c r="EU34" t="s">
        <v>344</v>
      </c>
      <c r="EV34" t="s">
        <v>344</v>
      </c>
      <c r="EW34" t="s">
        <v>344</v>
      </c>
      <c r="EX34" t="s">
        <v>344</v>
      </c>
      <c r="EY34" t="s">
        <v>344</v>
      </c>
      <c r="EZ34" t="s">
        <v>344</v>
      </c>
      <c r="FA34" t="s">
        <v>344</v>
      </c>
      <c r="FB34" t="s">
        <v>344</v>
      </c>
      <c r="FC34" t="s">
        <v>344</v>
      </c>
      <c r="FD34" t="s">
        <v>344</v>
      </c>
      <c r="FE34" t="s">
        <v>344</v>
      </c>
      <c r="FF34" t="s">
        <v>344</v>
      </c>
      <c r="FG34" t="s">
        <v>344</v>
      </c>
      <c r="FH34" t="s">
        <v>344</v>
      </c>
      <c r="FI34" t="s">
        <v>344</v>
      </c>
      <c r="FJ34" t="s">
        <v>344</v>
      </c>
      <c r="FK34" t="s">
        <v>344</v>
      </c>
      <c r="FL34" t="s">
        <v>344</v>
      </c>
      <c r="FM34" t="s">
        <v>344</v>
      </c>
      <c r="FN34" t="s">
        <v>344</v>
      </c>
      <c r="FO34" t="s">
        <v>344</v>
      </c>
      <c r="FP34" t="s">
        <v>344</v>
      </c>
      <c r="FQ34" t="s">
        <v>344</v>
      </c>
      <c r="FR34" t="s">
        <v>344</v>
      </c>
      <c r="FS34" t="s">
        <v>344</v>
      </c>
      <c r="FT34" t="s">
        <v>344</v>
      </c>
      <c r="FU34" t="s">
        <v>344</v>
      </c>
      <c r="FV34" t="s">
        <v>344</v>
      </c>
      <c r="FW34" t="s">
        <v>344</v>
      </c>
      <c r="FX34" t="s">
        <v>344</v>
      </c>
      <c r="FY34" t="s">
        <v>344</v>
      </c>
      <c r="FZ34" t="s">
        <v>344</v>
      </c>
      <c r="GA34" t="s">
        <v>344</v>
      </c>
      <c r="GB34" t="s">
        <v>344</v>
      </c>
      <c r="GC34" t="s">
        <v>344</v>
      </c>
      <c r="GD34" t="s">
        <v>344</v>
      </c>
      <c r="GE34" t="s">
        <v>344</v>
      </c>
      <c r="GF34" t="s">
        <v>344</v>
      </c>
      <c r="GG34" t="s">
        <v>344</v>
      </c>
      <c r="GH34" t="s">
        <v>344</v>
      </c>
      <c r="GI34" t="s">
        <v>344</v>
      </c>
      <c r="GJ34" t="s">
        <v>344</v>
      </c>
      <c r="GK34" t="s">
        <v>344</v>
      </c>
      <c r="GL34" t="s">
        <v>344</v>
      </c>
      <c r="GM34" t="s">
        <v>344</v>
      </c>
      <c r="GN34" t="s">
        <v>344</v>
      </c>
      <c r="GO34" t="s">
        <v>344</v>
      </c>
      <c r="GP34" t="s">
        <v>344</v>
      </c>
      <c r="GQ34" t="s">
        <v>344</v>
      </c>
      <c r="GR34" t="s">
        <v>344</v>
      </c>
      <c r="GS34" t="s">
        <v>344</v>
      </c>
      <c r="GT34" t="s">
        <v>344</v>
      </c>
      <c r="GU34" t="s">
        <v>344</v>
      </c>
      <c r="GV34" t="s">
        <v>344</v>
      </c>
      <c r="GW34" t="s">
        <v>344</v>
      </c>
      <c r="GX34" t="s">
        <v>344</v>
      </c>
      <c r="GY34" t="s">
        <v>344</v>
      </c>
      <c r="GZ34" t="s">
        <v>344</v>
      </c>
      <c r="HA34" t="s">
        <v>344</v>
      </c>
      <c r="HB34" t="s">
        <v>344</v>
      </c>
      <c r="HC34" t="s">
        <v>344</v>
      </c>
      <c r="HD34" t="s">
        <v>344</v>
      </c>
      <c r="HE34" t="s">
        <v>344</v>
      </c>
      <c r="HF34" t="s">
        <v>344</v>
      </c>
      <c r="HG34" t="s">
        <v>344</v>
      </c>
      <c r="HH34" t="s">
        <v>344</v>
      </c>
      <c r="HI34" t="s">
        <v>344</v>
      </c>
      <c r="HJ34" t="s">
        <v>344</v>
      </c>
      <c r="HK34" t="s">
        <v>344</v>
      </c>
      <c r="HL34" t="s">
        <v>344</v>
      </c>
      <c r="HM34" t="s">
        <v>344</v>
      </c>
      <c r="HN34" t="s">
        <v>344</v>
      </c>
      <c r="HO34" t="s">
        <v>344</v>
      </c>
      <c r="HP34" t="s">
        <v>344</v>
      </c>
      <c r="HQ34" t="s">
        <v>344</v>
      </c>
      <c r="HR34" t="s">
        <v>344</v>
      </c>
      <c r="HS34" t="s">
        <v>344</v>
      </c>
      <c r="HT34" t="s">
        <v>344</v>
      </c>
      <c r="HU34" t="s">
        <v>344</v>
      </c>
      <c r="HV34" t="s">
        <v>344</v>
      </c>
      <c r="HW34" t="s">
        <v>344</v>
      </c>
      <c r="HX34" t="s">
        <v>344</v>
      </c>
      <c r="HY34" t="s">
        <v>344</v>
      </c>
      <c r="HZ34" t="s">
        <v>344</v>
      </c>
      <c r="IA34" t="s">
        <v>344</v>
      </c>
      <c r="IB34" t="s">
        <v>344</v>
      </c>
      <c r="IC34" t="s">
        <v>344</v>
      </c>
      <c r="ID34" t="s">
        <v>344</v>
      </c>
      <c r="IE34" t="s">
        <v>344</v>
      </c>
      <c r="IF34" t="s">
        <v>344</v>
      </c>
      <c r="IG34" t="s">
        <v>344</v>
      </c>
      <c r="IH34" t="s">
        <v>344</v>
      </c>
      <c r="II34" t="s">
        <v>344</v>
      </c>
      <c r="IJ34" t="s">
        <v>344</v>
      </c>
      <c r="IK34" t="s">
        <v>344</v>
      </c>
      <c r="IL34" t="s">
        <v>344</v>
      </c>
      <c r="IM34" t="s">
        <v>344</v>
      </c>
      <c r="IN34" t="s">
        <v>344</v>
      </c>
      <c r="IO34" t="s">
        <v>344</v>
      </c>
    </row>
    <row r="35" spans="13:249" x14ac:dyDescent="0.35">
      <c r="M35" s="153"/>
      <c r="BV35" t="s">
        <v>352</v>
      </c>
      <c r="BW35" t="s">
        <v>352</v>
      </c>
      <c r="BX35" t="s">
        <v>352</v>
      </c>
      <c r="BY35" t="s">
        <v>352</v>
      </c>
      <c r="BZ35" t="s">
        <v>352</v>
      </c>
      <c r="CA35" t="s">
        <v>352</v>
      </c>
      <c r="CB35" t="s">
        <v>352</v>
      </c>
      <c r="CC35" t="s">
        <v>352</v>
      </c>
      <c r="CD35" t="s">
        <v>352</v>
      </c>
      <c r="CE35" t="s">
        <v>352</v>
      </c>
      <c r="CF35" t="s">
        <v>352</v>
      </c>
      <c r="CG35" t="s">
        <v>352</v>
      </c>
      <c r="CH35" t="s">
        <v>352</v>
      </c>
      <c r="CI35" t="s">
        <v>352</v>
      </c>
      <c r="CJ35" t="s">
        <v>352</v>
      </c>
      <c r="CK35" t="s">
        <v>352</v>
      </c>
      <c r="CL35" t="s">
        <v>352</v>
      </c>
      <c r="CM35" t="s">
        <v>352</v>
      </c>
      <c r="CN35" t="s">
        <v>352</v>
      </c>
      <c r="CO35" t="s">
        <v>345</v>
      </c>
      <c r="CP35" t="s">
        <v>345</v>
      </c>
      <c r="CQ35" t="s">
        <v>345</v>
      </c>
      <c r="CR35" t="s">
        <v>345</v>
      </c>
      <c r="CS35" t="s">
        <v>345</v>
      </c>
      <c r="CT35" t="s">
        <v>345</v>
      </c>
      <c r="CU35" t="s">
        <v>345</v>
      </c>
      <c r="CV35" t="s">
        <v>345</v>
      </c>
      <c r="CW35" t="s">
        <v>345</v>
      </c>
      <c r="CX35" t="s">
        <v>345</v>
      </c>
      <c r="CY35" t="s">
        <v>345</v>
      </c>
      <c r="CZ35" t="s">
        <v>345</v>
      </c>
      <c r="DA35" t="s">
        <v>345</v>
      </c>
      <c r="DB35" t="s">
        <v>345</v>
      </c>
      <c r="DC35" t="s">
        <v>345</v>
      </c>
      <c r="DD35" t="s">
        <v>345</v>
      </c>
      <c r="DE35" t="s">
        <v>345</v>
      </c>
      <c r="DF35" t="s">
        <v>345</v>
      </c>
      <c r="DG35" t="s">
        <v>345</v>
      </c>
      <c r="DH35" t="s">
        <v>345</v>
      </c>
      <c r="DI35" t="s">
        <v>345</v>
      </c>
      <c r="DJ35" t="s">
        <v>345</v>
      </c>
      <c r="DK35" t="s">
        <v>345</v>
      </c>
      <c r="DL35" t="s">
        <v>345</v>
      </c>
      <c r="DM35" t="s">
        <v>345</v>
      </c>
      <c r="DN35" t="s">
        <v>345</v>
      </c>
      <c r="DO35" t="s">
        <v>345</v>
      </c>
      <c r="DP35" t="s">
        <v>345</v>
      </c>
      <c r="DQ35" t="s">
        <v>345</v>
      </c>
      <c r="DR35" t="s">
        <v>345</v>
      </c>
      <c r="DS35" t="s">
        <v>345</v>
      </c>
      <c r="DT35" t="s">
        <v>345</v>
      </c>
      <c r="DU35" t="s">
        <v>345</v>
      </c>
      <c r="DV35" t="s">
        <v>345</v>
      </c>
      <c r="DW35" t="s">
        <v>345</v>
      </c>
      <c r="DX35" t="s">
        <v>345</v>
      </c>
      <c r="DY35" t="s">
        <v>345</v>
      </c>
      <c r="DZ35" t="s">
        <v>345</v>
      </c>
      <c r="EA35" t="s">
        <v>345</v>
      </c>
      <c r="EB35" t="s">
        <v>345</v>
      </c>
      <c r="EC35" t="s">
        <v>345</v>
      </c>
      <c r="ED35" t="s">
        <v>345</v>
      </c>
      <c r="EE35" t="s">
        <v>345</v>
      </c>
      <c r="EF35" t="s">
        <v>345</v>
      </c>
      <c r="EG35" t="s">
        <v>345</v>
      </c>
      <c r="EH35" t="s">
        <v>345</v>
      </c>
      <c r="EI35" t="s">
        <v>345</v>
      </c>
      <c r="EJ35" t="s">
        <v>345</v>
      </c>
      <c r="EK35" t="s">
        <v>345</v>
      </c>
      <c r="EL35" t="s">
        <v>345</v>
      </c>
      <c r="EM35" t="s">
        <v>345</v>
      </c>
      <c r="EN35" t="s">
        <v>345</v>
      </c>
      <c r="EO35" t="s">
        <v>345</v>
      </c>
      <c r="EP35" t="s">
        <v>345</v>
      </c>
      <c r="EQ35" t="s">
        <v>345</v>
      </c>
      <c r="ER35" t="s">
        <v>345</v>
      </c>
      <c r="ES35" t="s">
        <v>345</v>
      </c>
      <c r="ET35" t="s">
        <v>345</v>
      </c>
      <c r="EU35" t="s">
        <v>345</v>
      </c>
      <c r="EV35" t="s">
        <v>345</v>
      </c>
      <c r="EW35" t="s">
        <v>345</v>
      </c>
      <c r="EX35" t="s">
        <v>345</v>
      </c>
      <c r="EY35" t="s">
        <v>345</v>
      </c>
      <c r="EZ35" t="s">
        <v>345</v>
      </c>
      <c r="FA35" t="s">
        <v>345</v>
      </c>
      <c r="FB35" t="s">
        <v>345</v>
      </c>
      <c r="FC35" t="s">
        <v>345</v>
      </c>
      <c r="FD35" t="s">
        <v>345</v>
      </c>
      <c r="FE35" t="s">
        <v>345</v>
      </c>
      <c r="FF35" t="s">
        <v>345</v>
      </c>
      <c r="FG35" t="s">
        <v>345</v>
      </c>
      <c r="FH35" t="s">
        <v>345</v>
      </c>
      <c r="FI35" t="s">
        <v>345</v>
      </c>
      <c r="FJ35" t="s">
        <v>345</v>
      </c>
      <c r="FK35" t="s">
        <v>345</v>
      </c>
      <c r="FL35" t="s">
        <v>345</v>
      </c>
      <c r="FM35" t="s">
        <v>345</v>
      </c>
      <c r="FN35" t="s">
        <v>345</v>
      </c>
      <c r="FO35" t="s">
        <v>345</v>
      </c>
      <c r="FP35" t="s">
        <v>345</v>
      </c>
      <c r="FQ35" t="s">
        <v>345</v>
      </c>
      <c r="FR35" t="s">
        <v>345</v>
      </c>
      <c r="FS35" t="s">
        <v>345</v>
      </c>
      <c r="FT35" t="s">
        <v>345</v>
      </c>
      <c r="FU35" t="s">
        <v>345</v>
      </c>
      <c r="FV35" t="s">
        <v>345</v>
      </c>
      <c r="FW35" t="s">
        <v>345</v>
      </c>
      <c r="FX35" t="s">
        <v>345</v>
      </c>
      <c r="FY35" t="s">
        <v>345</v>
      </c>
      <c r="FZ35" t="s">
        <v>345</v>
      </c>
      <c r="GA35" t="s">
        <v>345</v>
      </c>
      <c r="GB35" t="s">
        <v>345</v>
      </c>
      <c r="GC35" t="s">
        <v>345</v>
      </c>
      <c r="GD35" t="s">
        <v>345</v>
      </c>
      <c r="GE35" t="s">
        <v>345</v>
      </c>
      <c r="GF35" t="s">
        <v>345</v>
      </c>
      <c r="GG35" t="s">
        <v>345</v>
      </c>
      <c r="GH35" t="s">
        <v>345</v>
      </c>
      <c r="GI35" t="s">
        <v>345</v>
      </c>
      <c r="GJ35" t="s">
        <v>345</v>
      </c>
      <c r="GK35" t="s">
        <v>345</v>
      </c>
      <c r="GL35" t="s">
        <v>345</v>
      </c>
      <c r="GM35" t="s">
        <v>345</v>
      </c>
      <c r="GN35" t="s">
        <v>345</v>
      </c>
      <c r="GO35" t="s">
        <v>345</v>
      </c>
      <c r="GP35" t="s">
        <v>345</v>
      </c>
      <c r="GQ35" t="s">
        <v>345</v>
      </c>
      <c r="GR35" t="s">
        <v>345</v>
      </c>
      <c r="GS35" t="s">
        <v>345</v>
      </c>
      <c r="GT35" t="s">
        <v>345</v>
      </c>
      <c r="GU35" t="s">
        <v>345</v>
      </c>
      <c r="GV35" t="s">
        <v>345</v>
      </c>
      <c r="GW35" t="s">
        <v>345</v>
      </c>
      <c r="GX35" t="s">
        <v>345</v>
      </c>
      <c r="GY35" t="s">
        <v>345</v>
      </c>
      <c r="GZ35" t="s">
        <v>345</v>
      </c>
      <c r="HA35" t="s">
        <v>345</v>
      </c>
      <c r="HB35" t="s">
        <v>345</v>
      </c>
      <c r="HC35" t="s">
        <v>345</v>
      </c>
      <c r="HD35" t="s">
        <v>345</v>
      </c>
      <c r="HE35" t="s">
        <v>345</v>
      </c>
      <c r="HF35" t="s">
        <v>345</v>
      </c>
      <c r="HG35" t="s">
        <v>345</v>
      </c>
      <c r="HH35" t="s">
        <v>345</v>
      </c>
      <c r="HI35" t="s">
        <v>345</v>
      </c>
      <c r="HJ35" t="s">
        <v>345</v>
      </c>
      <c r="HK35" t="s">
        <v>345</v>
      </c>
      <c r="HL35" t="s">
        <v>345</v>
      </c>
      <c r="HM35" t="s">
        <v>345</v>
      </c>
      <c r="HN35" t="s">
        <v>345</v>
      </c>
      <c r="HO35" t="s">
        <v>345</v>
      </c>
      <c r="HP35" t="s">
        <v>345</v>
      </c>
      <c r="HQ35" t="s">
        <v>345</v>
      </c>
      <c r="HR35" t="s">
        <v>345</v>
      </c>
      <c r="HS35" t="s">
        <v>345</v>
      </c>
      <c r="HT35" t="s">
        <v>345</v>
      </c>
      <c r="HU35" t="s">
        <v>345</v>
      </c>
      <c r="HV35" t="s">
        <v>345</v>
      </c>
      <c r="HW35" t="s">
        <v>345</v>
      </c>
      <c r="HX35" t="s">
        <v>345</v>
      </c>
      <c r="HY35" t="s">
        <v>345</v>
      </c>
      <c r="HZ35" t="s">
        <v>345</v>
      </c>
      <c r="IA35" t="s">
        <v>345</v>
      </c>
      <c r="IB35" t="s">
        <v>345</v>
      </c>
      <c r="IC35" t="s">
        <v>345</v>
      </c>
      <c r="ID35" t="s">
        <v>345</v>
      </c>
      <c r="IE35" t="s">
        <v>345</v>
      </c>
      <c r="IF35" t="s">
        <v>345</v>
      </c>
      <c r="IG35" t="s">
        <v>345</v>
      </c>
      <c r="IH35" t="s">
        <v>345</v>
      </c>
      <c r="II35" t="s">
        <v>345</v>
      </c>
      <c r="IJ35" t="s">
        <v>345</v>
      </c>
      <c r="IK35" t="s">
        <v>345</v>
      </c>
      <c r="IL35" t="s">
        <v>345</v>
      </c>
      <c r="IM35" t="s">
        <v>345</v>
      </c>
      <c r="IN35" t="s">
        <v>345</v>
      </c>
      <c r="IO35" t="s">
        <v>345</v>
      </c>
    </row>
    <row r="36" spans="13:249" x14ac:dyDescent="0.35">
      <c r="M36" s="153"/>
      <c r="CO36" t="s">
        <v>346</v>
      </c>
      <c r="CP36" t="s">
        <v>346</v>
      </c>
      <c r="CQ36" t="s">
        <v>346</v>
      </c>
      <c r="CR36" t="s">
        <v>346</v>
      </c>
      <c r="CS36" t="s">
        <v>346</v>
      </c>
      <c r="CT36" t="s">
        <v>346</v>
      </c>
      <c r="CU36" t="s">
        <v>346</v>
      </c>
      <c r="CV36" t="s">
        <v>346</v>
      </c>
      <c r="CW36" t="s">
        <v>346</v>
      </c>
      <c r="CX36" t="s">
        <v>346</v>
      </c>
      <c r="CY36" t="s">
        <v>346</v>
      </c>
      <c r="CZ36" t="s">
        <v>346</v>
      </c>
      <c r="DA36" t="s">
        <v>346</v>
      </c>
      <c r="DB36" t="s">
        <v>346</v>
      </c>
      <c r="DC36" t="s">
        <v>346</v>
      </c>
      <c r="DD36" t="s">
        <v>346</v>
      </c>
      <c r="DE36" t="s">
        <v>346</v>
      </c>
      <c r="DF36" t="s">
        <v>346</v>
      </c>
      <c r="DG36" t="s">
        <v>346</v>
      </c>
      <c r="DH36" t="s">
        <v>346</v>
      </c>
      <c r="DI36" t="s">
        <v>346</v>
      </c>
      <c r="DJ36" t="s">
        <v>346</v>
      </c>
      <c r="DK36" t="s">
        <v>346</v>
      </c>
      <c r="DL36" t="s">
        <v>346</v>
      </c>
      <c r="DM36" t="s">
        <v>346</v>
      </c>
      <c r="DN36" t="s">
        <v>346</v>
      </c>
      <c r="DO36" t="s">
        <v>346</v>
      </c>
      <c r="DP36" t="s">
        <v>346</v>
      </c>
      <c r="DQ36" t="s">
        <v>346</v>
      </c>
      <c r="DR36" t="s">
        <v>346</v>
      </c>
      <c r="DS36" t="s">
        <v>346</v>
      </c>
      <c r="DT36" t="s">
        <v>346</v>
      </c>
      <c r="DU36" t="s">
        <v>346</v>
      </c>
      <c r="DV36" t="s">
        <v>346</v>
      </c>
      <c r="DW36" t="s">
        <v>346</v>
      </c>
      <c r="DX36" t="s">
        <v>346</v>
      </c>
      <c r="DY36" t="s">
        <v>346</v>
      </c>
      <c r="DZ36" t="s">
        <v>346</v>
      </c>
      <c r="EA36" t="s">
        <v>346</v>
      </c>
      <c r="EB36" t="s">
        <v>346</v>
      </c>
      <c r="EC36" t="s">
        <v>346</v>
      </c>
      <c r="ED36" t="s">
        <v>346</v>
      </c>
      <c r="EE36" t="s">
        <v>346</v>
      </c>
      <c r="EF36" t="s">
        <v>346</v>
      </c>
      <c r="EG36" t="s">
        <v>346</v>
      </c>
      <c r="EH36" t="s">
        <v>346</v>
      </c>
      <c r="EI36" t="s">
        <v>346</v>
      </c>
      <c r="EJ36" t="s">
        <v>346</v>
      </c>
      <c r="EK36" t="s">
        <v>346</v>
      </c>
      <c r="EL36" t="s">
        <v>346</v>
      </c>
      <c r="EM36" t="s">
        <v>346</v>
      </c>
      <c r="EN36" t="s">
        <v>346</v>
      </c>
      <c r="EO36" t="s">
        <v>346</v>
      </c>
      <c r="EP36" t="s">
        <v>346</v>
      </c>
      <c r="EQ36" t="s">
        <v>346</v>
      </c>
      <c r="ER36" t="s">
        <v>346</v>
      </c>
      <c r="ES36" t="s">
        <v>346</v>
      </c>
      <c r="ET36" t="s">
        <v>346</v>
      </c>
      <c r="EU36" t="s">
        <v>346</v>
      </c>
      <c r="EV36" t="s">
        <v>346</v>
      </c>
      <c r="EW36" t="s">
        <v>346</v>
      </c>
      <c r="EX36" t="s">
        <v>346</v>
      </c>
      <c r="EY36" t="s">
        <v>346</v>
      </c>
      <c r="EZ36" t="s">
        <v>346</v>
      </c>
      <c r="FA36" t="s">
        <v>346</v>
      </c>
      <c r="FB36" t="s">
        <v>346</v>
      </c>
      <c r="FC36" t="s">
        <v>346</v>
      </c>
      <c r="FD36" t="s">
        <v>346</v>
      </c>
      <c r="FE36" t="s">
        <v>346</v>
      </c>
      <c r="FF36" t="s">
        <v>346</v>
      </c>
      <c r="FG36" t="s">
        <v>346</v>
      </c>
      <c r="FH36" t="s">
        <v>346</v>
      </c>
      <c r="FI36" t="s">
        <v>346</v>
      </c>
      <c r="FJ36" t="s">
        <v>346</v>
      </c>
      <c r="FK36" t="s">
        <v>346</v>
      </c>
      <c r="FL36" t="s">
        <v>346</v>
      </c>
      <c r="FM36" t="s">
        <v>346</v>
      </c>
      <c r="FN36" t="s">
        <v>346</v>
      </c>
      <c r="FO36" t="s">
        <v>346</v>
      </c>
      <c r="FP36" t="s">
        <v>346</v>
      </c>
      <c r="FQ36" t="s">
        <v>346</v>
      </c>
      <c r="FR36" t="s">
        <v>346</v>
      </c>
      <c r="FS36" t="s">
        <v>346</v>
      </c>
      <c r="FT36" t="s">
        <v>346</v>
      </c>
      <c r="FU36" t="s">
        <v>346</v>
      </c>
      <c r="FV36" t="s">
        <v>346</v>
      </c>
      <c r="FW36" t="s">
        <v>346</v>
      </c>
      <c r="FX36" t="s">
        <v>346</v>
      </c>
      <c r="FY36" t="s">
        <v>346</v>
      </c>
      <c r="FZ36" t="s">
        <v>346</v>
      </c>
      <c r="GA36" t="s">
        <v>346</v>
      </c>
      <c r="GB36" t="s">
        <v>346</v>
      </c>
      <c r="GC36" t="s">
        <v>346</v>
      </c>
      <c r="GD36" t="s">
        <v>346</v>
      </c>
      <c r="GE36" t="s">
        <v>346</v>
      </c>
      <c r="GF36" t="s">
        <v>346</v>
      </c>
      <c r="GG36" t="s">
        <v>346</v>
      </c>
      <c r="GH36" t="s">
        <v>346</v>
      </c>
      <c r="GI36" t="s">
        <v>346</v>
      </c>
      <c r="GJ36" t="s">
        <v>346</v>
      </c>
      <c r="GK36" t="s">
        <v>346</v>
      </c>
      <c r="GL36" t="s">
        <v>346</v>
      </c>
      <c r="GM36" t="s">
        <v>346</v>
      </c>
      <c r="GN36" t="s">
        <v>346</v>
      </c>
      <c r="GO36" t="s">
        <v>346</v>
      </c>
      <c r="GP36" t="s">
        <v>346</v>
      </c>
      <c r="GQ36" t="s">
        <v>346</v>
      </c>
      <c r="GR36" t="s">
        <v>346</v>
      </c>
      <c r="GS36" t="s">
        <v>346</v>
      </c>
      <c r="GT36" t="s">
        <v>346</v>
      </c>
      <c r="GU36" t="s">
        <v>346</v>
      </c>
      <c r="GV36" t="s">
        <v>346</v>
      </c>
      <c r="GW36" t="s">
        <v>346</v>
      </c>
      <c r="GX36" t="s">
        <v>346</v>
      </c>
      <c r="GY36" t="s">
        <v>346</v>
      </c>
      <c r="GZ36" t="s">
        <v>346</v>
      </c>
      <c r="HA36" t="s">
        <v>346</v>
      </c>
      <c r="HB36" t="s">
        <v>346</v>
      </c>
      <c r="HC36" t="s">
        <v>346</v>
      </c>
      <c r="HD36" t="s">
        <v>346</v>
      </c>
      <c r="HE36" t="s">
        <v>346</v>
      </c>
      <c r="HF36" t="s">
        <v>346</v>
      </c>
      <c r="HG36" t="s">
        <v>346</v>
      </c>
      <c r="HH36" t="s">
        <v>346</v>
      </c>
      <c r="HI36" t="s">
        <v>346</v>
      </c>
      <c r="HJ36" t="s">
        <v>346</v>
      </c>
      <c r="HK36" t="s">
        <v>346</v>
      </c>
      <c r="HL36" t="s">
        <v>346</v>
      </c>
      <c r="HM36" t="s">
        <v>346</v>
      </c>
      <c r="HN36" t="s">
        <v>346</v>
      </c>
      <c r="HO36" t="s">
        <v>346</v>
      </c>
      <c r="HP36" t="s">
        <v>346</v>
      </c>
      <c r="HQ36" t="s">
        <v>346</v>
      </c>
      <c r="HR36" t="s">
        <v>346</v>
      </c>
      <c r="HS36" t="s">
        <v>346</v>
      </c>
      <c r="HT36" t="s">
        <v>346</v>
      </c>
      <c r="HU36" t="s">
        <v>346</v>
      </c>
      <c r="HV36" t="s">
        <v>346</v>
      </c>
      <c r="HW36" t="s">
        <v>346</v>
      </c>
      <c r="HX36" t="s">
        <v>346</v>
      </c>
      <c r="HY36" t="s">
        <v>346</v>
      </c>
      <c r="HZ36" t="s">
        <v>346</v>
      </c>
      <c r="IA36" t="s">
        <v>346</v>
      </c>
      <c r="IB36" t="s">
        <v>346</v>
      </c>
      <c r="IC36" t="s">
        <v>346</v>
      </c>
      <c r="ID36" t="s">
        <v>346</v>
      </c>
      <c r="IE36" t="s">
        <v>346</v>
      </c>
      <c r="IF36" t="s">
        <v>346</v>
      </c>
      <c r="IG36" t="s">
        <v>346</v>
      </c>
      <c r="IH36" t="s">
        <v>346</v>
      </c>
      <c r="II36" t="s">
        <v>346</v>
      </c>
      <c r="IJ36" t="s">
        <v>346</v>
      </c>
      <c r="IK36" t="s">
        <v>346</v>
      </c>
      <c r="IL36" t="s">
        <v>346</v>
      </c>
      <c r="IM36" t="s">
        <v>346</v>
      </c>
      <c r="IN36" t="s">
        <v>346</v>
      </c>
      <c r="IO36" t="s">
        <v>346</v>
      </c>
    </row>
    <row r="37" spans="13:249" x14ac:dyDescent="0.35">
      <c r="M37" s="153"/>
      <c r="CO37" t="s">
        <v>347</v>
      </c>
      <c r="CP37" t="s">
        <v>347</v>
      </c>
      <c r="CQ37" t="s">
        <v>347</v>
      </c>
      <c r="CR37" t="s">
        <v>347</v>
      </c>
      <c r="CS37" t="s">
        <v>347</v>
      </c>
      <c r="CT37" t="s">
        <v>347</v>
      </c>
      <c r="CU37" t="s">
        <v>347</v>
      </c>
      <c r="CV37" t="s">
        <v>347</v>
      </c>
      <c r="CW37" t="s">
        <v>347</v>
      </c>
      <c r="CX37" t="s">
        <v>347</v>
      </c>
      <c r="CY37" t="s">
        <v>347</v>
      </c>
      <c r="CZ37" t="s">
        <v>347</v>
      </c>
      <c r="DA37" t="s">
        <v>347</v>
      </c>
      <c r="DB37" t="s">
        <v>347</v>
      </c>
      <c r="DC37" t="s">
        <v>347</v>
      </c>
      <c r="DD37" t="s">
        <v>347</v>
      </c>
      <c r="DE37" t="s">
        <v>347</v>
      </c>
      <c r="DF37" t="s">
        <v>347</v>
      </c>
      <c r="DG37" t="s">
        <v>347</v>
      </c>
      <c r="DH37" t="s">
        <v>347</v>
      </c>
      <c r="DI37" t="s">
        <v>347</v>
      </c>
      <c r="DJ37" t="s">
        <v>347</v>
      </c>
      <c r="DK37" t="s">
        <v>347</v>
      </c>
      <c r="DL37" t="s">
        <v>347</v>
      </c>
      <c r="DM37" t="s">
        <v>347</v>
      </c>
      <c r="DN37" t="s">
        <v>347</v>
      </c>
      <c r="DO37" t="s">
        <v>347</v>
      </c>
      <c r="DP37" t="s">
        <v>347</v>
      </c>
      <c r="DQ37" t="s">
        <v>347</v>
      </c>
      <c r="DR37" t="s">
        <v>347</v>
      </c>
      <c r="DS37" t="s">
        <v>347</v>
      </c>
      <c r="DT37" t="s">
        <v>347</v>
      </c>
      <c r="DU37" t="s">
        <v>347</v>
      </c>
      <c r="DV37" t="s">
        <v>347</v>
      </c>
      <c r="DW37" t="s">
        <v>347</v>
      </c>
      <c r="DX37" t="s">
        <v>347</v>
      </c>
      <c r="DY37" t="s">
        <v>347</v>
      </c>
      <c r="DZ37" t="s">
        <v>347</v>
      </c>
      <c r="EA37" t="s">
        <v>347</v>
      </c>
      <c r="EB37" t="s">
        <v>347</v>
      </c>
      <c r="EC37" t="s">
        <v>347</v>
      </c>
      <c r="ED37" t="s">
        <v>347</v>
      </c>
      <c r="EE37" t="s">
        <v>347</v>
      </c>
      <c r="EF37" t="s">
        <v>347</v>
      </c>
      <c r="EG37" t="s">
        <v>347</v>
      </c>
      <c r="EH37" t="s">
        <v>347</v>
      </c>
      <c r="EI37" t="s">
        <v>347</v>
      </c>
      <c r="EJ37" t="s">
        <v>347</v>
      </c>
      <c r="EK37" t="s">
        <v>347</v>
      </c>
      <c r="EL37" t="s">
        <v>347</v>
      </c>
      <c r="EM37" t="s">
        <v>347</v>
      </c>
      <c r="EN37" t="s">
        <v>347</v>
      </c>
      <c r="EO37" t="s">
        <v>347</v>
      </c>
      <c r="EP37" t="s">
        <v>347</v>
      </c>
      <c r="EQ37" t="s">
        <v>347</v>
      </c>
      <c r="ER37" t="s">
        <v>347</v>
      </c>
      <c r="ES37" t="s">
        <v>347</v>
      </c>
      <c r="ET37" t="s">
        <v>347</v>
      </c>
      <c r="EU37" t="s">
        <v>347</v>
      </c>
      <c r="EV37" t="s">
        <v>347</v>
      </c>
      <c r="EW37" t="s">
        <v>347</v>
      </c>
      <c r="EX37" t="s">
        <v>347</v>
      </c>
      <c r="EY37" t="s">
        <v>347</v>
      </c>
      <c r="EZ37" t="s">
        <v>347</v>
      </c>
      <c r="FA37" t="s">
        <v>347</v>
      </c>
      <c r="FB37" t="s">
        <v>347</v>
      </c>
      <c r="FC37" t="s">
        <v>347</v>
      </c>
      <c r="FD37" t="s">
        <v>347</v>
      </c>
      <c r="FE37" t="s">
        <v>347</v>
      </c>
      <c r="FF37" t="s">
        <v>347</v>
      </c>
      <c r="FG37" t="s">
        <v>347</v>
      </c>
      <c r="FH37" t="s">
        <v>347</v>
      </c>
      <c r="FI37" t="s">
        <v>347</v>
      </c>
      <c r="FJ37" t="s">
        <v>347</v>
      </c>
      <c r="FK37" t="s">
        <v>347</v>
      </c>
      <c r="FL37" t="s">
        <v>347</v>
      </c>
      <c r="FM37" t="s">
        <v>347</v>
      </c>
      <c r="FN37" t="s">
        <v>347</v>
      </c>
      <c r="FO37" t="s">
        <v>347</v>
      </c>
      <c r="FP37" t="s">
        <v>347</v>
      </c>
      <c r="FQ37" t="s">
        <v>347</v>
      </c>
      <c r="FR37" t="s">
        <v>347</v>
      </c>
      <c r="FS37" t="s">
        <v>347</v>
      </c>
      <c r="FT37" t="s">
        <v>347</v>
      </c>
      <c r="FU37" t="s">
        <v>347</v>
      </c>
      <c r="FV37" t="s">
        <v>347</v>
      </c>
      <c r="FW37" t="s">
        <v>347</v>
      </c>
      <c r="FX37" t="s">
        <v>347</v>
      </c>
      <c r="FY37" t="s">
        <v>347</v>
      </c>
      <c r="FZ37" t="s">
        <v>347</v>
      </c>
      <c r="GA37" t="s">
        <v>347</v>
      </c>
      <c r="GB37" t="s">
        <v>347</v>
      </c>
      <c r="GC37" t="s">
        <v>347</v>
      </c>
      <c r="GD37" t="s">
        <v>347</v>
      </c>
      <c r="GE37" t="s">
        <v>347</v>
      </c>
      <c r="GF37" t="s">
        <v>347</v>
      </c>
      <c r="GG37" t="s">
        <v>347</v>
      </c>
      <c r="GH37" t="s">
        <v>347</v>
      </c>
      <c r="GI37" t="s">
        <v>347</v>
      </c>
      <c r="GJ37" t="s">
        <v>347</v>
      </c>
      <c r="GK37" t="s">
        <v>347</v>
      </c>
      <c r="GL37" t="s">
        <v>347</v>
      </c>
      <c r="GM37" t="s">
        <v>347</v>
      </c>
      <c r="GN37" t="s">
        <v>347</v>
      </c>
      <c r="GO37" t="s">
        <v>347</v>
      </c>
      <c r="GP37" t="s">
        <v>347</v>
      </c>
      <c r="GQ37" t="s">
        <v>347</v>
      </c>
      <c r="GR37" t="s">
        <v>347</v>
      </c>
      <c r="GS37" t="s">
        <v>347</v>
      </c>
      <c r="GT37" t="s">
        <v>347</v>
      </c>
      <c r="GU37" t="s">
        <v>347</v>
      </c>
      <c r="GV37" t="s">
        <v>347</v>
      </c>
      <c r="GW37" t="s">
        <v>347</v>
      </c>
      <c r="GX37" t="s">
        <v>347</v>
      </c>
      <c r="GY37" t="s">
        <v>347</v>
      </c>
      <c r="GZ37" t="s">
        <v>347</v>
      </c>
      <c r="HA37" t="s">
        <v>347</v>
      </c>
      <c r="HB37" t="s">
        <v>347</v>
      </c>
      <c r="HC37" t="s">
        <v>347</v>
      </c>
      <c r="HD37" t="s">
        <v>347</v>
      </c>
      <c r="HE37" t="s">
        <v>347</v>
      </c>
      <c r="HF37" t="s">
        <v>347</v>
      </c>
      <c r="HG37" t="s">
        <v>347</v>
      </c>
      <c r="HH37" t="s">
        <v>347</v>
      </c>
      <c r="HI37" t="s">
        <v>347</v>
      </c>
      <c r="HJ37" t="s">
        <v>347</v>
      </c>
      <c r="HK37" t="s">
        <v>347</v>
      </c>
      <c r="HL37" t="s">
        <v>347</v>
      </c>
      <c r="HM37" t="s">
        <v>347</v>
      </c>
      <c r="HN37" t="s">
        <v>347</v>
      </c>
      <c r="HO37" t="s">
        <v>347</v>
      </c>
      <c r="HP37" t="s">
        <v>347</v>
      </c>
      <c r="HQ37" t="s">
        <v>347</v>
      </c>
      <c r="HR37" t="s">
        <v>347</v>
      </c>
      <c r="HS37" t="s">
        <v>347</v>
      </c>
      <c r="HT37" t="s">
        <v>347</v>
      </c>
      <c r="HU37" t="s">
        <v>347</v>
      </c>
      <c r="HV37" t="s">
        <v>347</v>
      </c>
      <c r="HW37" t="s">
        <v>347</v>
      </c>
      <c r="HX37" t="s">
        <v>347</v>
      </c>
      <c r="HY37" t="s">
        <v>347</v>
      </c>
      <c r="HZ37" t="s">
        <v>347</v>
      </c>
      <c r="IA37" t="s">
        <v>347</v>
      </c>
      <c r="IB37" t="s">
        <v>347</v>
      </c>
      <c r="IC37" t="s">
        <v>347</v>
      </c>
      <c r="ID37" t="s">
        <v>347</v>
      </c>
      <c r="IE37" t="s">
        <v>347</v>
      </c>
      <c r="IF37" t="s">
        <v>347</v>
      </c>
      <c r="IG37" t="s">
        <v>347</v>
      </c>
      <c r="IH37" t="s">
        <v>347</v>
      </c>
      <c r="II37" t="s">
        <v>347</v>
      </c>
      <c r="IJ37" t="s">
        <v>347</v>
      </c>
      <c r="IK37" t="s">
        <v>347</v>
      </c>
      <c r="IL37" t="s">
        <v>347</v>
      </c>
      <c r="IM37" t="s">
        <v>347</v>
      </c>
      <c r="IN37" t="s">
        <v>347</v>
      </c>
      <c r="IO37" t="s">
        <v>347</v>
      </c>
    </row>
    <row r="38" spans="13:249" x14ac:dyDescent="0.35">
      <c r="M38" s="153"/>
      <c r="CO38" t="s">
        <v>348</v>
      </c>
      <c r="CP38" t="s">
        <v>348</v>
      </c>
      <c r="CQ38" t="s">
        <v>348</v>
      </c>
      <c r="CR38" t="s">
        <v>348</v>
      </c>
      <c r="CS38" t="s">
        <v>348</v>
      </c>
      <c r="CT38" t="s">
        <v>348</v>
      </c>
      <c r="CU38" t="s">
        <v>348</v>
      </c>
      <c r="CV38" t="s">
        <v>348</v>
      </c>
      <c r="CW38" t="s">
        <v>348</v>
      </c>
      <c r="CX38" t="s">
        <v>348</v>
      </c>
      <c r="CY38" t="s">
        <v>348</v>
      </c>
      <c r="CZ38" t="s">
        <v>348</v>
      </c>
      <c r="DA38" t="s">
        <v>348</v>
      </c>
      <c r="DB38" t="s">
        <v>348</v>
      </c>
      <c r="DC38" t="s">
        <v>348</v>
      </c>
      <c r="DD38" t="s">
        <v>348</v>
      </c>
      <c r="DE38" t="s">
        <v>348</v>
      </c>
      <c r="DF38" t="s">
        <v>348</v>
      </c>
      <c r="DG38" t="s">
        <v>348</v>
      </c>
      <c r="DH38" t="s">
        <v>348</v>
      </c>
      <c r="DI38" t="s">
        <v>348</v>
      </c>
      <c r="DJ38" t="s">
        <v>348</v>
      </c>
      <c r="DK38" t="s">
        <v>348</v>
      </c>
      <c r="DL38" t="s">
        <v>348</v>
      </c>
      <c r="DM38" t="s">
        <v>348</v>
      </c>
      <c r="DN38" t="s">
        <v>348</v>
      </c>
      <c r="DO38" t="s">
        <v>348</v>
      </c>
      <c r="DP38" t="s">
        <v>348</v>
      </c>
      <c r="DQ38" t="s">
        <v>348</v>
      </c>
      <c r="DR38" t="s">
        <v>348</v>
      </c>
      <c r="DS38" t="s">
        <v>348</v>
      </c>
      <c r="DT38" t="s">
        <v>348</v>
      </c>
      <c r="DU38" t="s">
        <v>348</v>
      </c>
      <c r="DV38" t="s">
        <v>348</v>
      </c>
      <c r="DW38" t="s">
        <v>348</v>
      </c>
      <c r="DX38" t="s">
        <v>348</v>
      </c>
      <c r="DY38" t="s">
        <v>348</v>
      </c>
      <c r="DZ38" t="s">
        <v>348</v>
      </c>
      <c r="EA38" t="s">
        <v>348</v>
      </c>
      <c r="EB38" t="s">
        <v>348</v>
      </c>
      <c r="EC38" t="s">
        <v>348</v>
      </c>
      <c r="ED38" t="s">
        <v>348</v>
      </c>
      <c r="EE38" t="s">
        <v>348</v>
      </c>
      <c r="EF38" t="s">
        <v>348</v>
      </c>
      <c r="EG38" t="s">
        <v>348</v>
      </c>
      <c r="EH38" t="s">
        <v>348</v>
      </c>
      <c r="EI38" t="s">
        <v>348</v>
      </c>
      <c r="EJ38" t="s">
        <v>348</v>
      </c>
      <c r="EK38" t="s">
        <v>348</v>
      </c>
      <c r="EL38" t="s">
        <v>348</v>
      </c>
      <c r="EM38" t="s">
        <v>348</v>
      </c>
      <c r="EN38" t="s">
        <v>348</v>
      </c>
      <c r="EO38" t="s">
        <v>348</v>
      </c>
      <c r="EP38" t="s">
        <v>348</v>
      </c>
      <c r="EQ38" t="s">
        <v>348</v>
      </c>
      <c r="ER38" t="s">
        <v>348</v>
      </c>
      <c r="ES38" t="s">
        <v>348</v>
      </c>
      <c r="ET38" t="s">
        <v>348</v>
      </c>
      <c r="EU38" t="s">
        <v>348</v>
      </c>
      <c r="EV38" t="s">
        <v>348</v>
      </c>
      <c r="EW38" t="s">
        <v>348</v>
      </c>
      <c r="EX38" t="s">
        <v>348</v>
      </c>
      <c r="EY38" t="s">
        <v>348</v>
      </c>
      <c r="EZ38" t="s">
        <v>348</v>
      </c>
      <c r="FA38" t="s">
        <v>348</v>
      </c>
      <c r="FB38" t="s">
        <v>348</v>
      </c>
      <c r="FC38" t="s">
        <v>348</v>
      </c>
      <c r="FD38" t="s">
        <v>348</v>
      </c>
      <c r="FE38" t="s">
        <v>348</v>
      </c>
      <c r="FF38" t="s">
        <v>348</v>
      </c>
      <c r="FG38" t="s">
        <v>348</v>
      </c>
      <c r="FH38" t="s">
        <v>348</v>
      </c>
      <c r="FI38" t="s">
        <v>348</v>
      </c>
      <c r="FJ38" t="s">
        <v>348</v>
      </c>
      <c r="FK38" t="s">
        <v>348</v>
      </c>
      <c r="FL38" t="s">
        <v>348</v>
      </c>
      <c r="FM38" t="s">
        <v>348</v>
      </c>
      <c r="FN38" t="s">
        <v>348</v>
      </c>
      <c r="FO38" t="s">
        <v>348</v>
      </c>
      <c r="FP38" t="s">
        <v>348</v>
      </c>
      <c r="FQ38" t="s">
        <v>348</v>
      </c>
      <c r="FR38" t="s">
        <v>348</v>
      </c>
      <c r="FS38" t="s">
        <v>348</v>
      </c>
      <c r="FT38" t="s">
        <v>348</v>
      </c>
      <c r="FU38" t="s">
        <v>348</v>
      </c>
      <c r="FV38" t="s">
        <v>348</v>
      </c>
      <c r="FW38" t="s">
        <v>348</v>
      </c>
      <c r="FX38" t="s">
        <v>348</v>
      </c>
      <c r="FY38" t="s">
        <v>348</v>
      </c>
      <c r="FZ38" t="s">
        <v>348</v>
      </c>
      <c r="GA38" t="s">
        <v>348</v>
      </c>
      <c r="GB38" t="s">
        <v>348</v>
      </c>
      <c r="GC38" t="s">
        <v>348</v>
      </c>
      <c r="GD38" t="s">
        <v>348</v>
      </c>
      <c r="GE38" t="s">
        <v>348</v>
      </c>
      <c r="GF38" t="s">
        <v>348</v>
      </c>
      <c r="GG38" t="s">
        <v>348</v>
      </c>
      <c r="GH38" t="s">
        <v>348</v>
      </c>
      <c r="GI38" t="s">
        <v>348</v>
      </c>
      <c r="GJ38" t="s">
        <v>348</v>
      </c>
      <c r="GK38" t="s">
        <v>348</v>
      </c>
      <c r="GL38" t="s">
        <v>348</v>
      </c>
      <c r="GM38" t="s">
        <v>348</v>
      </c>
      <c r="GN38" t="s">
        <v>348</v>
      </c>
      <c r="GO38" t="s">
        <v>348</v>
      </c>
      <c r="GP38" t="s">
        <v>348</v>
      </c>
      <c r="GQ38" t="s">
        <v>348</v>
      </c>
      <c r="GR38" t="s">
        <v>348</v>
      </c>
      <c r="GS38" t="s">
        <v>348</v>
      </c>
      <c r="GT38" t="s">
        <v>348</v>
      </c>
      <c r="GU38" t="s">
        <v>348</v>
      </c>
      <c r="GV38" t="s">
        <v>348</v>
      </c>
      <c r="GW38" t="s">
        <v>348</v>
      </c>
      <c r="GX38" t="s">
        <v>348</v>
      </c>
      <c r="GY38" t="s">
        <v>348</v>
      </c>
      <c r="GZ38" t="s">
        <v>348</v>
      </c>
      <c r="HA38" t="s">
        <v>348</v>
      </c>
      <c r="HB38" t="s">
        <v>348</v>
      </c>
      <c r="HC38" t="s">
        <v>348</v>
      </c>
      <c r="HD38" t="s">
        <v>348</v>
      </c>
      <c r="HE38" t="s">
        <v>348</v>
      </c>
      <c r="HF38" t="s">
        <v>348</v>
      </c>
      <c r="HG38" t="s">
        <v>348</v>
      </c>
      <c r="HH38" t="s">
        <v>348</v>
      </c>
      <c r="HI38" t="s">
        <v>348</v>
      </c>
      <c r="HJ38" t="s">
        <v>348</v>
      </c>
      <c r="HK38" t="s">
        <v>348</v>
      </c>
      <c r="HL38" t="s">
        <v>348</v>
      </c>
      <c r="HM38" t="s">
        <v>348</v>
      </c>
      <c r="HN38" t="s">
        <v>348</v>
      </c>
      <c r="HO38" t="s">
        <v>348</v>
      </c>
      <c r="HP38" t="s">
        <v>348</v>
      </c>
      <c r="HQ38" t="s">
        <v>348</v>
      </c>
      <c r="HR38" t="s">
        <v>348</v>
      </c>
      <c r="HS38" t="s">
        <v>348</v>
      </c>
      <c r="HT38" t="s">
        <v>348</v>
      </c>
      <c r="HU38" t="s">
        <v>348</v>
      </c>
      <c r="HV38" t="s">
        <v>348</v>
      </c>
      <c r="HW38" t="s">
        <v>348</v>
      </c>
      <c r="HX38" t="s">
        <v>348</v>
      </c>
      <c r="HY38" t="s">
        <v>348</v>
      </c>
      <c r="HZ38" t="s">
        <v>348</v>
      </c>
      <c r="IA38" t="s">
        <v>348</v>
      </c>
      <c r="IB38" t="s">
        <v>348</v>
      </c>
      <c r="IC38" t="s">
        <v>348</v>
      </c>
      <c r="ID38" t="s">
        <v>348</v>
      </c>
      <c r="IE38" t="s">
        <v>348</v>
      </c>
      <c r="IF38" t="s">
        <v>348</v>
      </c>
      <c r="IG38" t="s">
        <v>348</v>
      </c>
      <c r="IH38" t="s">
        <v>348</v>
      </c>
      <c r="II38" t="s">
        <v>348</v>
      </c>
      <c r="IJ38" t="s">
        <v>348</v>
      </c>
      <c r="IK38" t="s">
        <v>348</v>
      </c>
      <c r="IL38" t="s">
        <v>348</v>
      </c>
      <c r="IM38" t="s">
        <v>348</v>
      </c>
      <c r="IN38" t="s">
        <v>348</v>
      </c>
      <c r="IO38" t="s">
        <v>348</v>
      </c>
    </row>
    <row r="39" spans="13:249" x14ac:dyDescent="0.35">
      <c r="M39" s="153"/>
      <c r="CO39" t="s">
        <v>349</v>
      </c>
      <c r="CP39" t="s">
        <v>349</v>
      </c>
      <c r="CQ39" t="s">
        <v>349</v>
      </c>
      <c r="CR39" t="s">
        <v>349</v>
      </c>
      <c r="CS39" t="s">
        <v>349</v>
      </c>
      <c r="CT39" t="s">
        <v>349</v>
      </c>
      <c r="CU39" t="s">
        <v>349</v>
      </c>
      <c r="CV39" t="s">
        <v>349</v>
      </c>
      <c r="CW39" t="s">
        <v>349</v>
      </c>
      <c r="CX39" t="s">
        <v>349</v>
      </c>
      <c r="CY39" t="s">
        <v>349</v>
      </c>
      <c r="CZ39" t="s">
        <v>349</v>
      </c>
      <c r="DA39" t="s">
        <v>349</v>
      </c>
      <c r="DB39" t="s">
        <v>349</v>
      </c>
      <c r="DC39" t="s">
        <v>349</v>
      </c>
      <c r="DD39" t="s">
        <v>349</v>
      </c>
      <c r="DE39" t="s">
        <v>349</v>
      </c>
      <c r="DF39" t="s">
        <v>349</v>
      </c>
      <c r="DG39" t="s">
        <v>349</v>
      </c>
      <c r="DH39" t="s">
        <v>349</v>
      </c>
      <c r="DI39" t="s">
        <v>349</v>
      </c>
      <c r="DJ39" t="s">
        <v>349</v>
      </c>
      <c r="DK39" t="s">
        <v>349</v>
      </c>
      <c r="DL39" t="s">
        <v>349</v>
      </c>
      <c r="DM39" t="s">
        <v>349</v>
      </c>
      <c r="DN39" t="s">
        <v>349</v>
      </c>
      <c r="DO39" t="s">
        <v>349</v>
      </c>
      <c r="DP39" t="s">
        <v>349</v>
      </c>
      <c r="DQ39" t="s">
        <v>349</v>
      </c>
      <c r="DR39" t="s">
        <v>349</v>
      </c>
      <c r="DS39" t="s">
        <v>349</v>
      </c>
      <c r="DT39" t="s">
        <v>349</v>
      </c>
      <c r="DU39" t="s">
        <v>349</v>
      </c>
      <c r="DV39" t="s">
        <v>349</v>
      </c>
      <c r="DW39" t="s">
        <v>349</v>
      </c>
      <c r="DX39" t="s">
        <v>349</v>
      </c>
      <c r="DY39" t="s">
        <v>349</v>
      </c>
      <c r="DZ39" t="s">
        <v>349</v>
      </c>
      <c r="EA39" t="s">
        <v>349</v>
      </c>
      <c r="EB39" t="s">
        <v>349</v>
      </c>
      <c r="EC39" t="s">
        <v>349</v>
      </c>
      <c r="ED39" t="s">
        <v>349</v>
      </c>
      <c r="EE39" t="s">
        <v>349</v>
      </c>
      <c r="EF39" t="s">
        <v>349</v>
      </c>
      <c r="EG39" t="s">
        <v>349</v>
      </c>
      <c r="EH39" t="s">
        <v>349</v>
      </c>
      <c r="EI39" t="s">
        <v>349</v>
      </c>
      <c r="EJ39" t="s">
        <v>349</v>
      </c>
      <c r="EK39" t="s">
        <v>349</v>
      </c>
      <c r="EL39" t="s">
        <v>349</v>
      </c>
      <c r="EM39" t="s">
        <v>349</v>
      </c>
      <c r="EN39" t="s">
        <v>349</v>
      </c>
      <c r="EO39" t="s">
        <v>349</v>
      </c>
      <c r="EP39" t="s">
        <v>349</v>
      </c>
      <c r="EQ39" t="s">
        <v>349</v>
      </c>
      <c r="ER39" t="s">
        <v>349</v>
      </c>
      <c r="ES39" t="s">
        <v>349</v>
      </c>
      <c r="ET39" t="s">
        <v>349</v>
      </c>
      <c r="EU39" t="s">
        <v>349</v>
      </c>
      <c r="EV39" t="s">
        <v>349</v>
      </c>
      <c r="EW39" t="s">
        <v>349</v>
      </c>
      <c r="EX39" t="s">
        <v>349</v>
      </c>
      <c r="EY39" t="s">
        <v>349</v>
      </c>
      <c r="EZ39" t="s">
        <v>349</v>
      </c>
      <c r="FA39" t="s">
        <v>349</v>
      </c>
      <c r="FB39" t="s">
        <v>349</v>
      </c>
      <c r="FC39" t="s">
        <v>349</v>
      </c>
      <c r="FD39" t="s">
        <v>349</v>
      </c>
      <c r="FE39" t="s">
        <v>349</v>
      </c>
      <c r="FF39" t="s">
        <v>349</v>
      </c>
      <c r="FG39" t="s">
        <v>349</v>
      </c>
      <c r="FH39" t="s">
        <v>349</v>
      </c>
      <c r="FI39" t="s">
        <v>349</v>
      </c>
      <c r="FJ39" t="s">
        <v>349</v>
      </c>
      <c r="FK39" t="s">
        <v>349</v>
      </c>
      <c r="FL39" t="s">
        <v>349</v>
      </c>
      <c r="FM39" t="s">
        <v>349</v>
      </c>
      <c r="FN39" t="s">
        <v>349</v>
      </c>
      <c r="FO39" t="s">
        <v>349</v>
      </c>
      <c r="FP39" t="s">
        <v>349</v>
      </c>
      <c r="FQ39" t="s">
        <v>349</v>
      </c>
      <c r="FR39" t="s">
        <v>349</v>
      </c>
      <c r="FS39" t="s">
        <v>349</v>
      </c>
      <c r="FT39" t="s">
        <v>349</v>
      </c>
      <c r="FU39" t="s">
        <v>349</v>
      </c>
      <c r="FV39" t="s">
        <v>349</v>
      </c>
      <c r="FW39" t="s">
        <v>349</v>
      </c>
      <c r="FX39" t="s">
        <v>349</v>
      </c>
      <c r="FY39" t="s">
        <v>349</v>
      </c>
      <c r="FZ39" t="s">
        <v>349</v>
      </c>
      <c r="GA39" t="s">
        <v>349</v>
      </c>
      <c r="GB39" t="s">
        <v>349</v>
      </c>
      <c r="GC39" t="s">
        <v>349</v>
      </c>
      <c r="GD39" t="s">
        <v>349</v>
      </c>
      <c r="GE39" t="s">
        <v>349</v>
      </c>
      <c r="GF39" t="s">
        <v>349</v>
      </c>
      <c r="GG39" t="s">
        <v>349</v>
      </c>
      <c r="GH39" t="s">
        <v>349</v>
      </c>
      <c r="GI39" t="s">
        <v>349</v>
      </c>
      <c r="GJ39" t="s">
        <v>349</v>
      </c>
      <c r="GK39" t="s">
        <v>349</v>
      </c>
      <c r="GL39" t="s">
        <v>349</v>
      </c>
      <c r="GM39" t="s">
        <v>349</v>
      </c>
      <c r="GN39" t="s">
        <v>349</v>
      </c>
      <c r="GO39" t="s">
        <v>349</v>
      </c>
      <c r="GP39" t="s">
        <v>349</v>
      </c>
      <c r="GQ39" t="s">
        <v>349</v>
      </c>
      <c r="GR39" t="s">
        <v>349</v>
      </c>
      <c r="GS39" t="s">
        <v>349</v>
      </c>
      <c r="GT39" t="s">
        <v>349</v>
      </c>
      <c r="GU39" t="s">
        <v>349</v>
      </c>
      <c r="GV39" t="s">
        <v>349</v>
      </c>
      <c r="GW39" t="s">
        <v>349</v>
      </c>
      <c r="GX39" t="s">
        <v>349</v>
      </c>
      <c r="GY39" t="s">
        <v>349</v>
      </c>
      <c r="GZ39" t="s">
        <v>349</v>
      </c>
      <c r="HA39" t="s">
        <v>349</v>
      </c>
      <c r="HB39" t="s">
        <v>349</v>
      </c>
      <c r="HC39" t="s">
        <v>349</v>
      </c>
      <c r="HD39" t="s">
        <v>349</v>
      </c>
      <c r="HE39" t="s">
        <v>349</v>
      </c>
      <c r="HF39" t="s">
        <v>349</v>
      </c>
      <c r="HG39" t="s">
        <v>349</v>
      </c>
      <c r="HH39" t="s">
        <v>349</v>
      </c>
      <c r="HI39" t="s">
        <v>349</v>
      </c>
      <c r="HJ39" t="s">
        <v>349</v>
      </c>
      <c r="HK39" t="s">
        <v>349</v>
      </c>
      <c r="HL39" t="s">
        <v>349</v>
      </c>
      <c r="HM39" t="s">
        <v>349</v>
      </c>
      <c r="HN39" t="s">
        <v>349</v>
      </c>
      <c r="HO39" t="s">
        <v>349</v>
      </c>
      <c r="HP39" t="s">
        <v>349</v>
      </c>
      <c r="HQ39" t="s">
        <v>349</v>
      </c>
      <c r="HR39" t="s">
        <v>349</v>
      </c>
      <c r="HS39" t="s">
        <v>349</v>
      </c>
      <c r="HT39" t="s">
        <v>349</v>
      </c>
      <c r="HU39" t="s">
        <v>349</v>
      </c>
      <c r="HV39" t="s">
        <v>349</v>
      </c>
      <c r="HW39" t="s">
        <v>349</v>
      </c>
      <c r="HX39" t="s">
        <v>349</v>
      </c>
      <c r="HY39" t="s">
        <v>349</v>
      </c>
      <c r="HZ39" t="s">
        <v>349</v>
      </c>
      <c r="IA39" t="s">
        <v>349</v>
      </c>
      <c r="IB39" t="s">
        <v>349</v>
      </c>
      <c r="IC39" t="s">
        <v>349</v>
      </c>
      <c r="ID39" t="s">
        <v>349</v>
      </c>
      <c r="IE39" t="s">
        <v>349</v>
      </c>
      <c r="IF39" t="s">
        <v>349</v>
      </c>
      <c r="IG39" t="s">
        <v>349</v>
      </c>
      <c r="IH39" t="s">
        <v>349</v>
      </c>
      <c r="II39" t="s">
        <v>349</v>
      </c>
      <c r="IJ39" t="s">
        <v>349</v>
      </c>
      <c r="IK39" t="s">
        <v>349</v>
      </c>
      <c r="IL39" t="s">
        <v>349</v>
      </c>
      <c r="IM39" t="s">
        <v>349</v>
      </c>
      <c r="IN39" t="s">
        <v>349</v>
      </c>
      <c r="IO39" t="s">
        <v>349</v>
      </c>
    </row>
    <row r="40" spans="13:249" x14ac:dyDescent="0.35">
      <c r="M40" s="153"/>
      <c r="CO40" t="s">
        <v>350</v>
      </c>
      <c r="CP40" t="s">
        <v>350</v>
      </c>
      <c r="CQ40" t="s">
        <v>350</v>
      </c>
      <c r="CR40" t="s">
        <v>350</v>
      </c>
      <c r="CS40" t="s">
        <v>350</v>
      </c>
      <c r="CT40" t="s">
        <v>350</v>
      </c>
      <c r="CU40" t="s">
        <v>350</v>
      </c>
      <c r="CV40" t="s">
        <v>350</v>
      </c>
      <c r="CW40" t="s">
        <v>350</v>
      </c>
      <c r="CX40" t="s">
        <v>350</v>
      </c>
      <c r="CY40" t="s">
        <v>350</v>
      </c>
      <c r="CZ40" t="s">
        <v>350</v>
      </c>
      <c r="DA40" t="s">
        <v>350</v>
      </c>
      <c r="DB40" t="s">
        <v>350</v>
      </c>
      <c r="DC40" t="s">
        <v>350</v>
      </c>
      <c r="DD40" t="s">
        <v>350</v>
      </c>
      <c r="DE40" t="s">
        <v>350</v>
      </c>
      <c r="DF40" t="s">
        <v>350</v>
      </c>
      <c r="DG40" t="s">
        <v>350</v>
      </c>
      <c r="DH40" t="s">
        <v>350</v>
      </c>
      <c r="DI40" t="s">
        <v>350</v>
      </c>
      <c r="DJ40" t="s">
        <v>350</v>
      </c>
      <c r="DK40" t="s">
        <v>350</v>
      </c>
      <c r="DL40" t="s">
        <v>350</v>
      </c>
      <c r="DM40" t="s">
        <v>350</v>
      </c>
      <c r="DN40" t="s">
        <v>350</v>
      </c>
      <c r="DO40" t="s">
        <v>350</v>
      </c>
      <c r="DP40" t="s">
        <v>350</v>
      </c>
      <c r="DQ40" t="s">
        <v>350</v>
      </c>
      <c r="DR40" t="s">
        <v>350</v>
      </c>
      <c r="DS40" t="s">
        <v>350</v>
      </c>
      <c r="DT40" t="s">
        <v>350</v>
      </c>
      <c r="DU40" t="s">
        <v>350</v>
      </c>
      <c r="DV40" t="s">
        <v>350</v>
      </c>
      <c r="DW40" t="s">
        <v>350</v>
      </c>
      <c r="DX40" t="s">
        <v>350</v>
      </c>
      <c r="DY40" t="s">
        <v>350</v>
      </c>
      <c r="DZ40" t="s">
        <v>350</v>
      </c>
      <c r="EA40" t="s">
        <v>350</v>
      </c>
      <c r="EB40" t="s">
        <v>350</v>
      </c>
      <c r="EC40" t="s">
        <v>350</v>
      </c>
      <c r="ED40" t="s">
        <v>350</v>
      </c>
      <c r="EE40" t="s">
        <v>350</v>
      </c>
      <c r="EF40" t="s">
        <v>350</v>
      </c>
      <c r="EG40" t="s">
        <v>350</v>
      </c>
      <c r="EH40" t="s">
        <v>350</v>
      </c>
      <c r="EI40" t="s">
        <v>350</v>
      </c>
      <c r="EJ40" t="s">
        <v>350</v>
      </c>
      <c r="EK40" t="s">
        <v>350</v>
      </c>
      <c r="EL40" t="s">
        <v>350</v>
      </c>
      <c r="EM40" t="s">
        <v>350</v>
      </c>
      <c r="EN40" t="s">
        <v>350</v>
      </c>
      <c r="EO40" t="s">
        <v>350</v>
      </c>
      <c r="EP40" t="s">
        <v>350</v>
      </c>
      <c r="EQ40" t="s">
        <v>350</v>
      </c>
      <c r="ER40" t="s">
        <v>350</v>
      </c>
      <c r="ES40" t="s">
        <v>350</v>
      </c>
      <c r="ET40" t="s">
        <v>350</v>
      </c>
      <c r="EU40" t="s">
        <v>350</v>
      </c>
      <c r="EV40" t="s">
        <v>350</v>
      </c>
      <c r="EW40" t="s">
        <v>350</v>
      </c>
      <c r="EX40" t="s">
        <v>350</v>
      </c>
      <c r="EY40" t="s">
        <v>350</v>
      </c>
      <c r="EZ40" t="s">
        <v>350</v>
      </c>
      <c r="FA40" t="s">
        <v>350</v>
      </c>
      <c r="FB40" t="s">
        <v>350</v>
      </c>
      <c r="FC40" t="s">
        <v>350</v>
      </c>
      <c r="FD40" t="s">
        <v>350</v>
      </c>
      <c r="FE40" t="s">
        <v>350</v>
      </c>
      <c r="FF40" t="s">
        <v>350</v>
      </c>
      <c r="FG40" t="s">
        <v>350</v>
      </c>
      <c r="FH40" t="s">
        <v>350</v>
      </c>
      <c r="FI40" t="s">
        <v>350</v>
      </c>
      <c r="FJ40" t="s">
        <v>350</v>
      </c>
      <c r="FK40" t="s">
        <v>350</v>
      </c>
      <c r="FL40" t="s">
        <v>350</v>
      </c>
      <c r="FM40" t="s">
        <v>350</v>
      </c>
      <c r="FN40" t="s">
        <v>350</v>
      </c>
      <c r="FO40" t="s">
        <v>350</v>
      </c>
      <c r="FP40" t="s">
        <v>350</v>
      </c>
      <c r="FQ40" t="s">
        <v>350</v>
      </c>
      <c r="FR40" t="s">
        <v>350</v>
      </c>
      <c r="FS40" t="s">
        <v>350</v>
      </c>
      <c r="FT40" t="s">
        <v>350</v>
      </c>
      <c r="FU40" t="s">
        <v>350</v>
      </c>
      <c r="FV40" t="s">
        <v>350</v>
      </c>
      <c r="FW40" t="s">
        <v>350</v>
      </c>
      <c r="FX40" t="s">
        <v>350</v>
      </c>
      <c r="FY40" t="s">
        <v>350</v>
      </c>
      <c r="FZ40" t="s">
        <v>350</v>
      </c>
      <c r="GA40" t="s">
        <v>350</v>
      </c>
      <c r="GB40" t="s">
        <v>350</v>
      </c>
      <c r="GC40" t="s">
        <v>350</v>
      </c>
      <c r="GD40" t="s">
        <v>350</v>
      </c>
      <c r="GE40" t="s">
        <v>350</v>
      </c>
      <c r="GF40" t="s">
        <v>350</v>
      </c>
      <c r="GG40" t="s">
        <v>350</v>
      </c>
      <c r="GH40" t="s">
        <v>350</v>
      </c>
      <c r="GI40" t="s">
        <v>350</v>
      </c>
      <c r="GJ40" t="s">
        <v>350</v>
      </c>
      <c r="GK40" t="s">
        <v>350</v>
      </c>
      <c r="GL40" t="s">
        <v>350</v>
      </c>
      <c r="GM40" t="s">
        <v>350</v>
      </c>
      <c r="GN40" t="s">
        <v>350</v>
      </c>
      <c r="GO40" t="s">
        <v>350</v>
      </c>
      <c r="GP40" t="s">
        <v>350</v>
      </c>
      <c r="GQ40" t="s">
        <v>350</v>
      </c>
      <c r="GR40" t="s">
        <v>350</v>
      </c>
      <c r="GS40" t="s">
        <v>350</v>
      </c>
      <c r="GT40" t="s">
        <v>350</v>
      </c>
      <c r="GU40" t="s">
        <v>350</v>
      </c>
      <c r="GV40" t="s">
        <v>350</v>
      </c>
      <c r="GW40" t="s">
        <v>350</v>
      </c>
      <c r="GX40" t="s">
        <v>350</v>
      </c>
      <c r="GY40" t="s">
        <v>350</v>
      </c>
      <c r="GZ40" t="s">
        <v>350</v>
      </c>
      <c r="HA40" t="s">
        <v>350</v>
      </c>
      <c r="HB40" t="s">
        <v>350</v>
      </c>
      <c r="HC40" t="s">
        <v>350</v>
      </c>
      <c r="HD40" t="s">
        <v>350</v>
      </c>
      <c r="HE40" t="s">
        <v>350</v>
      </c>
      <c r="HF40" t="s">
        <v>350</v>
      </c>
      <c r="HG40" t="s">
        <v>350</v>
      </c>
      <c r="HH40" t="s">
        <v>350</v>
      </c>
      <c r="HI40" t="s">
        <v>350</v>
      </c>
      <c r="HJ40" t="s">
        <v>350</v>
      </c>
      <c r="HK40" t="s">
        <v>350</v>
      </c>
      <c r="HL40" t="s">
        <v>350</v>
      </c>
      <c r="HM40" t="s">
        <v>350</v>
      </c>
      <c r="HN40" t="s">
        <v>350</v>
      </c>
      <c r="HO40" t="s">
        <v>350</v>
      </c>
      <c r="HP40" t="s">
        <v>350</v>
      </c>
      <c r="HQ40" t="s">
        <v>350</v>
      </c>
      <c r="HR40" t="s">
        <v>350</v>
      </c>
      <c r="HS40" t="s">
        <v>350</v>
      </c>
      <c r="HT40" t="s">
        <v>350</v>
      </c>
      <c r="HU40" t="s">
        <v>350</v>
      </c>
      <c r="HV40" t="s">
        <v>350</v>
      </c>
      <c r="HW40" t="s">
        <v>350</v>
      </c>
      <c r="HX40" t="s">
        <v>350</v>
      </c>
      <c r="HY40" t="s">
        <v>350</v>
      </c>
      <c r="HZ40" t="s">
        <v>350</v>
      </c>
      <c r="IA40" t="s">
        <v>350</v>
      </c>
      <c r="IB40" t="s">
        <v>350</v>
      </c>
      <c r="IC40" t="s">
        <v>350</v>
      </c>
      <c r="ID40" t="s">
        <v>350</v>
      </c>
      <c r="IE40" t="s">
        <v>350</v>
      </c>
      <c r="IF40" t="s">
        <v>350</v>
      </c>
      <c r="IG40" t="s">
        <v>350</v>
      </c>
      <c r="IH40" t="s">
        <v>350</v>
      </c>
      <c r="II40" t="s">
        <v>350</v>
      </c>
      <c r="IJ40" t="s">
        <v>350</v>
      </c>
      <c r="IK40" t="s">
        <v>350</v>
      </c>
      <c r="IL40" t="s">
        <v>350</v>
      </c>
      <c r="IM40" t="s">
        <v>350</v>
      </c>
      <c r="IN40" t="s">
        <v>350</v>
      </c>
      <c r="IO40" t="s">
        <v>350</v>
      </c>
    </row>
    <row r="41" spans="13:249" x14ac:dyDescent="0.35">
      <c r="M41" s="153"/>
      <c r="CO41" t="s">
        <v>351</v>
      </c>
      <c r="CP41" t="s">
        <v>351</v>
      </c>
      <c r="CQ41" t="s">
        <v>351</v>
      </c>
      <c r="CR41" t="s">
        <v>351</v>
      </c>
      <c r="CS41" t="s">
        <v>351</v>
      </c>
      <c r="CT41" t="s">
        <v>351</v>
      </c>
      <c r="CU41" t="s">
        <v>351</v>
      </c>
      <c r="CV41" t="s">
        <v>351</v>
      </c>
      <c r="CW41" t="s">
        <v>351</v>
      </c>
      <c r="CX41" t="s">
        <v>351</v>
      </c>
      <c r="CY41" t="s">
        <v>351</v>
      </c>
      <c r="CZ41" t="s">
        <v>351</v>
      </c>
      <c r="DA41" t="s">
        <v>351</v>
      </c>
      <c r="DB41" t="s">
        <v>351</v>
      </c>
      <c r="DC41" t="s">
        <v>351</v>
      </c>
      <c r="DD41" t="s">
        <v>351</v>
      </c>
      <c r="DE41" t="s">
        <v>351</v>
      </c>
      <c r="DF41" t="s">
        <v>351</v>
      </c>
      <c r="DG41" t="s">
        <v>351</v>
      </c>
      <c r="DH41" t="s">
        <v>351</v>
      </c>
      <c r="DI41" t="s">
        <v>351</v>
      </c>
      <c r="DJ41" t="s">
        <v>351</v>
      </c>
      <c r="DK41" t="s">
        <v>351</v>
      </c>
      <c r="DL41" t="s">
        <v>351</v>
      </c>
      <c r="DM41" t="s">
        <v>351</v>
      </c>
      <c r="DN41" t="s">
        <v>351</v>
      </c>
      <c r="DO41" t="s">
        <v>351</v>
      </c>
      <c r="DP41" t="s">
        <v>351</v>
      </c>
      <c r="DQ41" t="s">
        <v>351</v>
      </c>
      <c r="DR41" t="s">
        <v>351</v>
      </c>
      <c r="DS41" t="s">
        <v>351</v>
      </c>
      <c r="DT41" t="s">
        <v>351</v>
      </c>
      <c r="DU41" t="s">
        <v>351</v>
      </c>
      <c r="DV41" t="s">
        <v>351</v>
      </c>
      <c r="DW41" t="s">
        <v>351</v>
      </c>
      <c r="DX41" t="s">
        <v>351</v>
      </c>
      <c r="DY41" t="s">
        <v>351</v>
      </c>
      <c r="DZ41" t="s">
        <v>351</v>
      </c>
      <c r="EA41" t="s">
        <v>351</v>
      </c>
      <c r="EB41" t="s">
        <v>351</v>
      </c>
      <c r="EC41" t="s">
        <v>351</v>
      </c>
      <c r="ED41" t="s">
        <v>351</v>
      </c>
      <c r="EE41" t="s">
        <v>351</v>
      </c>
      <c r="EF41" t="s">
        <v>351</v>
      </c>
      <c r="EG41" t="s">
        <v>351</v>
      </c>
      <c r="EH41" t="s">
        <v>351</v>
      </c>
      <c r="EI41" t="s">
        <v>351</v>
      </c>
      <c r="EJ41" t="s">
        <v>351</v>
      </c>
      <c r="EK41" t="s">
        <v>351</v>
      </c>
      <c r="EL41" t="s">
        <v>351</v>
      </c>
      <c r="EM41" t="s">
        <v>351</v>
      </c>
      <c r="EN41" t="s">
        <v>351</v>
      </c>
      <c r="EO41" t="s">
        <v>351</v>
      </c>
      <c r="EP41" t="s">
        <v>351</v>
      </c>
      <c r="EQ41" t="s">
        <v>351</v>
      </c>
      <c r="ER41" t="s">
        <v>351</v>
      </c>
      <c r="ES41" t="s">
        <v>351</v>
      </c>
      <c r="ET41" t="s">
        <v>351</v>
      </c>
      <c r="EU41" t="s">
        <v>351</v>
      </c>
      <c r="EV41" t="s">
        <v>351</v>
      </c>
      <c r="EW41" t="s">
        <v>351</v>
      </c>
      <c r="EX41" t="s">
        <v>351</v>
      </c>
      <c r="EY41" t="s">
        <v>351</v>
      </c>
      <c r="EZ41" t="s">
        <v>351</v>
      </c>
      <c r="FA41" t="s">
        <v>351</v>
      </c>
      <c r="FB41" t="s">
        <v>351</v>
      </c>
      <c r="FC41" t="s">
        <v>351</v>
      </c>
      <c r="FD41" t="s">
        <v>351</v>
      </c>
      <c r="FE41" t="s">
        <v>351</v>
      </c>
      <c r="FF41" t="s">
        <v>351</v>
      </c>
      <c r="FG41" t="s">
        <v>351</v>
      </c>
      <c r="FH41" t="s">
        <v>351</v>
      </c>
      <c r="FI41" t="s">
        <v>351</v>
      </c>
      <c r="FJ41" t="s">
        <v>351</v>
      </c>
      <c r="FK41" t="s">
        <v>351</v>
      </c>
      <c r="FL41" t="s">
        <v>351</v>
      </c>
      <c r="FM41" t="s">
        <v>351</v>
      </c>
      <c r="FN41" t="s">
        <v>351</v>
      </c>
      <c r="FO41" t="s">
        <v>351</v>
      </c>
      <c r="FP41" t="s">
        <v>351</v>
      </c>
      <c r="FQ41" t="s">
        <v>351</v>
      </c>
      <c r="FR41" t="s">
        <v>351</v>
      </c>
      <c r="FS41" t="s">
        <v>351</v>
      </c>
      <c r="FT41" t="s">
        <v>351</v>
      </c>
      <c r="FU41" t="s">
        <v>351</v>
      </c>
      <c r="FV41" t="s">
        <v>351</v>
      </c>
      <c r="FW41" t="s">
        <v>351</v>
      </c>
      <c r="FX41" t="s">
        <v>351</v>
      </c>
      <c r="FY41" t="s">
        <v>351</v>
      </c>
      <c r="FZ41" t="s">
        <v>351</v>
      </c>
      <c r="GA41" t="s">
        <v>351</v>
      </c>
      <c r="GB41" t="s">
        <v>351</v>
      </c>
      <c r="GC41" t="s">
        <v>351</v>
      </c>
      <c r="GD41" t="s">
        <v>351</v>
      </c>
      <c r="GE41" t="s">
        <v>351</v>
      </c>
      <c r="GF41" t="s">
        <v>351</v>
      </c>
      <c r="GG41" t="s">
        <v>351</v>
      </c>
      <c r="GH41" t="s">
        <v>351</v>
      </c>
      <c r="GI41" t="s">
        <v>351</v>
      </c>
      <c r="GJ41" t="s">
        <v>351</v>
      </c>
      <c r="GK41" t="s">
        <v>351</v>
      </c>
      <c r="GL41" t="s">
        <v>351</v>
      </c>
      <c r="GM41" t="s">
        <v>351</v>
      </c>
      <c r="GN41" t="s">
        <v>351</v>
      </c>
      <c r="GO41" t="s">
        <v>351</v>
      </c>
      <c r="GP41" t="s">
        <v>351</v>
      </c>
      <c r="GQ41" t="s">
        <v>351</v>
      </c>
      <c r="GR41" t="s">
        <v>351</v>
      </c>
      <c r="GS41" t="s">
        <v>351</v>
      </c>
      <c r="GT41" t="s">
        <v>351</v>
      </c>
      <c r="GU41" t="s">
        <v>351</v>
      </c>
      <c r="GV41" t="s">
        <v>351</v>
      </c>
      <c r="GW41" t="s">
        <v>351</v>
      </c>
      <c r="GX41" t="s">
        <v>351</v>
      </c>
      <c r="GY41" t="s">
        <v>351</v>
      </c>
      <c r="GZ41" t="s">
        <v>351</v>
      </c>
      <c r="HA41" t="s">
        <v>351</v>
      </c>
      <c r="HB41" t="s">
        <v>351</v>
      </c>
      <c r="HC41" t="s">
        <v>351</v>
      </c>
      <c r="HD41" t="s">
        <v>351</v>
      </c>
      <c r="HE41" t="s">
        <v>351</v>
      </c>
      <c r="HF41" t="s">
        <v>351</v>
      </c>
      <c r="HG41" t="s">
        <v>351</v>
      </c>
      <c r="HH41" t="s">
        <v>351</v>
      </c>
      <c r="HI41" t="s">
        <v>351</v>
      </c>
      <c r="HJ41" t="s">
        <v>351</v>
      </c>
      <c r="HK41" t="s">
        <v>351</v>
      </c>
      <c r="HL41" t="s">
        <v>351</v>
      </c>
      <c r="HM41" t="s">
        <v>351</v>
      </c>
      <c r="HN41" t="s">
        <v>351</v>
      </c>
      <c r="HO41" t="s">
        <v>351</v>
      </c>
      <c r="HP41" t="s">
        <v>351</v>
      </c>
      <c r="HQ41" t="s">
        <v>351</v>
      </c>
      <c r="HR41" t="s">
        <v>351</v>
      </c>
      <c r="HS41" t="s">
        <v>351</v>
      </c>
      <c r="HT41" t="s">
        <v>351</v>
      </c>
      <c r="HU41" t="s">
        <v>351</v>
      </c>
      <c r="HV41" t="s">
        <v>351</v>
      </c>
      <c r="HW41" t="s">
        <v>351</v>
      </c>
      <c r="HX41" t="s">
        <v>351</v>
      </c>
      <c r="HY41" t="s">
        <v>351</v>
      </c>
      <c r="HZ41" t="s">
        <v>351</v>
      </c>
      <c r="IA41" t="s">
        <v>351</v>
      </c>
      <c r="IB41" t="s">
        <v>351</v>
      </c>
      <c r="IC41" t="s">
        <v>351</v>
      </c>
      <c r="ID41" t="s">
        <v>351</v>
      </c>
      <c r="IE41" t="s">
        <v>351</v>
      </c>
      <c r="IF41" t="s">
        <v>351</v>
      </c>
      <c r="IG41" t="s">
        <v>351</v>
      </c>
      <c r="IH41" t="s">
        <v>351</v>
      </c>
      <c r="II41" t="s">
        <v>351</v>
      </c>
      <c r="IJ41" t="s">
        <v>351</v>
      </c>
      <c r="IK41" t="s">
        <v>351</v>
      </c>
      <c r="IL41" t="s">
        <v>351</v>
      </c>
      <c r="IM41" t="s">
        <v>351</v>
      </c>
      <c r="IN41" t="s">
        <v>351</v>
      </c>
      <c r="IO41" t="s">
        <v>351</v>
      </c>
    </row>
    <row r="42" spans="13:249" x14ac:dyDescent="0.35">
      <c r="M42" s="153"/>
      <c r="CO42" t="s">
        <v>352</v>
      </c>
      <c r="CP42" t="s">
        <v>352</v>
      </c>
      <c r="CQ42" t="s">
        <v>352</v>
      </c>
      <c r="CR42" t="s">
        <v>352</v>
      </c>
      <c r="CS42" t="s">
        <v>352</v>
      </c>
      <c r="CT42" t="s">
        <v>352</v>
      </c>
      <c r="CU42" t="s">
        <v>352</v>
      </c>
      <c r="CV42" t="s">
        <v>352</v>
      </c>
      <c r="CW42" t="s">
        <v>352</v>
      </c>
      <c r="CX42" t="s">
        <v>352</v>
      </c>
      <c r="CY42" t="s">
        <v>352</v>
      </c>
      <c r="CZ42" t="s">
        <v>352</v>
      </c>
      <c r="DA42" t="s">
        <v>352</v>
      </c>
      <c r="DB42" t="s">
        <v>352</v>
      </c>
      <c r="DC42" t="s">
        <v>352</v>
      </c>
      <c r="DD42" t="s">
        <v>352</v>
      </c>
      <c r="DE42" t="s">
        <v>352</v>
      </c>
      <c r="DF42" t="s">
        <v>352</v>
      </c>
      <c r="DG42" t="s">
        <v>352</v>
      </c>
      <c r="DH42" t="s">
        <v>352</v>
      </c>
      <c r="DI42" t="s">
        <v>352</v>
      </c>
      <c r="DJ42" t="s">
        <v>352</v>
      </c>
      <c r="DK42" t="s">
        <v>352</v>
      </c>
      <c r="DL42" t="s">
        <v>352</v>
      </c>
      <c r="DM42" t="s">
        <v>352</v>
      </c>
      <c r="DN42" t="s">
        <v>352</v>
      </c>
      <c r="DO42" t="s">
        <v>352</v>
      </c>
      <c r="DP42" t="s">
        <v>352</v>
      </c>
      <c r="DQ42" t="s">
        <v>352</v>
      </c>
      <c r="DR42" t="s">
        <v>352</v>
      </c>
      <c r="DS42" t="s">
        <v>352</v>
      </c>
      <c r="DT42" t="s">
        <v>352</v>
      </c>
      <c r="DU42" t="s">
        <v>352</v>
      </c>
      <c r="DV42" t="s">
        <v>352</v>
      </c>
      <c r="DW42" t="s">
        <v>352</v>
      </c>
      <c r="DX42" t="s">
        <v>352</v>
      </c>
      <c r="DY42" t="s">
        <v>352</v>
      </c>
      <c r="DZ42" t="s">
        <v>352</v>
      </c>
      <c r="EA42" t="s">
        <v>352</v>
      </c>
      <c r="EB42" t="s">
        <v>352</v>
      </c>
      <c r="EC42" t="s">
        <v>352</v>
      </c>
      <c r="ED42" t="s">
        <v>352</v>
      </c>
      <c r="EE42" t="s">
        <v>352</v>
      </c>
      <c r="EF42" t="s">
        <v>352</v>
      </c>
      <c r="EG42" t="s">
        <v>352</v>
      </c>
      <c r="EH42" t="s">
        <v>352</v>
      </c>
      <c r="EI42" t="s">
        <v>352</v>
      </c>
      <c r="EJ42" t="s">
        <v>352</v>
      </c>
      <c r="EK42" t="s">
        <v>352</v>
      </c>
      <c r="EL42" t="s">
        <v>352</v>
      </c>
      <c r="EM42" t="s">
        <v>352</v>
      </c>
      <c r="EN42" t="s">
        <v>352</v>
      </c>
      <c r="EO42" t="s">
        <v>352</v>
      </c>
      <c r="EP42" t="s">
        <v>352</v>
      </c>
      <c r="EQ42" t="s">
        <v>352</v>
      </c>
      <c r="ER42" t="s">
        <v>352</v>
      </c>
      <c r="ES42" t="s">
        <v>352</v>
      </c>
      <c r="ET42" t="s">
        <v>352</v>
      </c>
      <c r="EU42" t="s">
        <v>352</v>
      </c>
      <c r="EV42" t="s">
        <v>352</v>
      </c>
      <c r="EW42" t="s">
        <v>352</v>
      </c>
      <c r="EX42" t="s">
        <v>352</v>
      </c>
      <c r="EY42" t="s">
        <v>352</v>
      </c>
      <c r="EZ42" t="s">
        <v>352</v>
      </c>
      <c r="FA42" t="s">
        <v>352</v>
      </c>
      <c r="FB42" t="s">
        <v>352</v>
      </c>
      <c r="FC42" t="s">
        <v>352</v>
      </c>
      <c r="FD42" t="s">
        <v>352</v>
      </c>
      <c r="FE42" t="s">
        <v>352</v>
      </c>
      <c r="FF42" t="s">
        <v>352</v>
      </c>
      <c r="FG42" t="s">
        <v>352</v>
      </c>
      <c r="FH42" t="s">
        <v>352</v>
      </c>
      <c r="FI42" t="s">
        <v>352</v>
      </c>
      <c r="FJ42" t="s">
        <v>352</v>
      </c>
      <c r="FK42" t="s">
        <v>352</v>
      </c>
      <c r="FL42" t="s">
        <v>352</v>
      </c>
      <c r="FM42" t="s">
        <v>352</v>
      </c>
      <c r="FN42" t="s">
        <v>352</v>
      </c>
      <c r="FO42" t="s">
        <v>352</v>
      </c>
      <c r="FP42" t="s">
        <v>352</v>
      </c>
      <c r="FQ42" t="s">
        <v>352</v>
      </c>
      <c r="FR42" t="s">
        <v>352</v>
      </c>
      <c r="FS42" t="s">
        <v>352</v>
      </c>
      <c r="FT42" t="s">
        <v>352</v>
      </c>
      <c r="FU42" t="s">
        <v>352</v>
      </c>
      <c r="FV42" t="s">
        <v>352</v>
      </c>
      <c r="FW42" t="s">
        <v>352</v>
      </c>
      <c r="FX42" t="s">
        <v>352</v>
      </c>
      <c r="FY42" t="s">
        <v>352</v>
      </c>
      <c r="FZ42" t="s">
        <v>352</v>
      </c>
      <c r="GA42" t="s">
        <v>352</v>
      </c>
      <c r="GB42" t="s">
        <v>352</v>
      </c>
      <c r="GC42" t="s">
        <v>352</v>
      </c>
      <c r="GD42" t="s">
        <v>352</v>
      </c>
      <c r="GE42" t="s">
        <v>352</v>
      </c>
      <c r="GF42" t="s">
        <v>352</v>
      </c>
      <c r="GG42" t="s">
        <v>352</v>
      </c>
      <c r="GH42" t="s">
        <v>352</v>
      </c>
      <c r="GI42" t="s">
        <v>352</v>
      </c>
      <c r="GJ42" t="s">
        <v>352</v>
      </c>
      <c r="GK42" t="s">
        <v>352</v>
      </c>
      <c r="GL42" t="s">
        <v>352</v>
      </c>
      <c r="GM42" t="s">
        <v>352</v>
      </c>
      <c r="GN42" t="s">
        <v>352</v>
      </c>
      <c r="GO42" t="s">
        <v>352</v>
      </c>
      <c r="GP42" t="s">
        <v>352</v>
      </c>
      <c r="GQ42" t="s">
        <v>352</v>
      </c>
      <c r="GR42" t="s">
        <v>352</v>
      </c>
      <c r="GS42" t="s">
        <v>352</v>
      </c>
      <c r="GT42" t="s">
        <v>352</v>
      </c>
      <c r="GU42" t="s">
        <v>352</v>
      </c>
      <c r="GV42" t="s">
        <v>352</v>
      </c>
      <c r="GW42" t="s">
        <v>352</v>
      </c>
      <c r="GX42" t="s">
        <v>352</v>
      </c>
      <c r="GY42" t="s">
        <v>352</v>
      </c>
      <c r="GZ42" t="s">
        <v>352</v>
      </c>
      <c r="HA42" t="s">
        <v>352</v>
      </c>
      <c r="HB42" t="s">
        <v>352</v>
      </c>
      <c r="HC42" t="s">
        <v>352</v>
      </c>
      <c r="HD42" t="s">
        <v>352</v>
      </c>
      <c r="HE42" t="s">
        <v>352</v>
      </c>
      <c r="HF42" t="s">
        <v>352</v>
      </c>
      <c r="HG42" t="s">
        <v>352</v>
      </c>
      <c r="HH42" t="s">
        <v>352</v>
      </c>
      <c r="HI42" t="s">
        <v>352</v>
      </c>
      <c r="HJ42" t="s">
        <v>352</v>
      </c>
      <c r="HK42" t="s">
        <v>352</v>
      </c>
      <c r="HL42" t="s">
        <v>352</v>
      </c>
      <c r="HM42" t="s">
        <v>352</v>
      </c>
      <c r="HN42" t="s">
        <v>352</v>
      </c>
      <c r="HO42" t="s">
        <v>352</v>
      </c>
      <c r="HP42" t="s">
        <v>352</v>
      </c>
      <c r="HQ42" t="s">
        <v>352</v>
      </c>
      <c r="HR42" t="s">
        <v>352</v>
      </c>
      <c r="HS42" t="s">
        <v>352</v>
      </c>
      <c r="HT42" t="s">
        <v>352</v>
      </c>
      <c r="HU42" t="s">
        <v>352</v>
      </c>
      <c r="HV42" t="s">
        <v>352</v>
      </c>
      <c r="HW42" t="s">
        <v>352</v>
      </c>
      <c r="HX42" t="s">
        <v>352</v>
      </c>
      <c r="HY42" t="s">
        <v>352</v>
      </c>
      <c r="HZ42" t="s">
        <v>352</v>
      </c>
      <c r="IA42" t="s">
        <v>352</v>
      </c>
      <c r="IB42" t="s">
        <v>352</v>
      </c>
      <c r="IC42" t="s">
        <v>352</v>
      </c>
      <c r="ID42" t="s">
        <v>352</v>
      </c>
      <c r="IE42" t="s">
        <v>352</v>
      </c>
      <c r="IF42" t="s">
        <v>352</v>
      </c>
      <c r="IG42" t="s">
        <v>352</v>
      </c>
      <c r="IH42" t="s">
        <v>352</v>
      </c>
      <c r="II42" t="s">
        <v>352</v>
      </c>
      <c r="IJ42" t="s">
        <v>352</v>
      </c>
      <c r="IK42" t="s">
        <v>352</v>
      </c>
      <c r="IL42" t="s">
        <v>352</v>
      </c>
      <c r="IM42" t="s">
        <v>352</v>
      </c>
      <c r="IN42" t="s">
        <v>352</v>
      </c>
      <c r="IO42" t="s">
        <v>352</v>
      </c>
    </row>
    <row r="43" spans="13:249" x14ac:dyDescent="0.35">
      <c r="M43" s="153"/>
    </row>
    <row r="44" spans="13:249" ht="29" x14ac:dyDescent="0.35">
      <c r="M44" s="153"/>
      <c r="BV44" s="2" t="s">
        <v>382</v>
      </c>
      <c r="BW44" t="s">
        <v>392</v>
      </c>
      <c r="BX44" t="s">
        <v>390</v>
      </c>
      <c r="BY44" t="s">
        <v>403</v>
      </c>
      <c r="BZ44" t="s">
        <v>395</v>
      </c>
      <c r="CA44" t="s">
        <v>400</v>
      </c>
      <c r="CB44" t="s">
        <v>389</v>
      </c>
      <c r="CC44" t="s">
        <v>401</v>
      </c>
      <c r="CD44" t="s">
        <v>394</v>
      </c>
      <c r="CE44" t="s">
        <v>404</v>
      </c>
      <c r="CF44" t="s">
        <v>393</v>
      </c>
      <c r="CG44" t="s">
        <v>399</v>
      </c>
      <c r="CH44" t="s">
        <v>387</v>
      </c>
      <c r="CI44" t="s">
        <v>391</v>
      </c>
      <c r="CJ44" t="s">
        <v>398</v>
      </c>
      <c r="CK44" t="s">
        <v>396</v>
      </c>
      <c r="CL44" t="s">
        <v>402</v>
      </c>
      <c r="CM44" t="s">
        <v>397</v>
      </c>
    </row>
    <row r="45" spans="13:249" x14ac:dyDescent="0.35">
      <c r="M45" s="153"/>
    </row>
    <row r="46" spans="13:249" x14ac:dyDescent="0.35">
      <c r="M46" s="153"/>
      <c r="BV46" t="b">
        <v>1</v>
      </c>
      <c r="BW46" t="b">
        <v>0</v>
      </c>
      <c r="BX46" t="b">
        <v>1</v>
      </c>
      <c r="BY46" t="b">
        <v>1</v>
      </c>
      <c r="BZ46" t="b">
        <v>1</v>
      </c>
      <c r="CA46" t="b">
        <v>1</v>
      </c>
      <c r="CB46" t="b">
        <v>1</v>
      </c>
      <c r="CC46" t="b">
        <v>1</v>
      </c>
      <c r="CD46" t="b">
        <v>1</v>
      </c>
      <c r="CE46" t="b">
        <v>1</v>
      </c>
      <c r="CF46" t="b">
        <v>1</v>
      </c>
      <c r="CG46" t="b">
        <v>1</v>
      </c>
      <c r="CH46" t="b">
        <v>1</v>
      </c>
      <c r="CI46" t="b">
        <v>1</v>
      </c>
      <c r="CJ46" t="b">
        <v>1</v>
      </c>
      <c r="CK46" t="b">
        <v>1</v>
      </c>
      <c r="CL46" t="b">
        <v>1</v>
      </c>
      <c r="CM46" t="b">
        <v>1</v>
      </c>
      <c r="CN46" t="b">
        <v>1</v>
      </c>
    </row>
    <row r="47" spans="13:249" x14ac:dyDescent="0.35">
      <c r="M47" s="153"/>
    </row>
    <row r="48" spans="13:249" x14ac:dyDescent="0.35">
      <c r="M48" s="153"/>
    </row>
    <row r="49" spans="13:91" x14ac:dyDescent="0.35">
      <c r="M49" s="153"/>
      <c r="BV49">
        <v>11</v>
      </c>
      <c r="BW49">
        <v>6</v>
      </c>
      <c r="BX49">
        <v>4</v>
      </c>
      <c r="BY49">
        <v>18</v>
      </c>
      <c r="BZ49">
        <v>9</v>
      </c>
      <c r="CA49">
        <v>15</v>
      </c>
      <c r="CB49">
        <v>3</v>
      </c>
      <c r="CC49">
        <v>16</v>
      </c>
      <c r="CD49">
        <v>8</v>
      </c>
      <c r="CE49">
        <v>19</v>
      </c>
      <c r="CF49">
        <v>7</v>
      </c>
      <c r="CG49">
        <v>14</v>
      </c>
      <c r="CH49">
        <v>1</v>
      </c>
      <c r="CI49">
        <v>5</v>
      </c>
      <c r="CJ49">
        <v>13</v>
      </c>
      <c r="CK49">
        <v>10</v>
      </c>
      <c r="CL49">
        <v>17</v>
      </c>
      <c r="CM49">
        <v>12</v>
      </c>
    </row>
    <row r="50" spans="13:91" ht="15.65" customHeight="1" x14ac:dyDescent="0.35">
      <c r="M50" s="153"/>
      <c r="BV50" t="s">
        <v>387</v>
      </c>
      <c r="BW50" s="2" t="s">
        <v>389</v>
      </c>
      <c r="BX50" s="2" t="s">
        <v>390</v>
      </c>
      <c r="BY50" s="2" t="s">
        <v>391</v>
      </c>
      <c r="BZ50" s="2" t="s">
        <v>392</v>
      </c>
      <c r="CA50" s="2" t="s">
        <v>393</v>
      </c>
      <c r="CB50" s="2" t="s">
        <v>394</v>
      </c>
      <c r="CC50" s="2" t="s">
        <v>395</v>
      </c>
      <c r="CD50" s="2" t="s">
        <v>396</v>
      </c>
      <c r="CE50" s="2" t="s">
        <v>382</v>
      </c>
      <c r="CF50" s="2" t="s">
        <v>397</v>
      </c>
      <c r="CG50" s="2" t="s">
        <v>398</v>
      </c>
      <c r="CH50" s="2" t="s">
        <v>399</v>
      </c>
      <c r="CI50" s="2" t="s">
        <v>400</v>
      </c>
      <c r="CJ50" s="2" t="s">
        <v>401</v>
      </c>
      <c r="CK50" s="2" t="s">
        <v>402</v>
      </c>
      <c r="CL50" s="2" t="s">
        <v>403</v>
      </c>
      <c r="CM50" t="s">
        <v>404</v>
      </c>
    </row>
    <row r="51" spans="13:91" x14ac:dyDescent="0.35">
      <c r="M51" s="153"/>
      <c r="BV51" t="s">
        <v>336</v>
      </c>
      <c r="BW51" t="s">
        <v>336</v>
      </c>
      <c r="BX51" t="s">
        <v>336</v>
      </c>
      <c r="BY51" t="s">
        <v>336</v>
      </c>
      <c r="BZ51" t="s">
        <v>336</v>
      </c>
      <c r="CA51" t="s">
        <v>336</v>
      </c>
      <c r="CB51" t="s">
        <v>336</v>
      </c>
      <c r="CC51" t="s">
        <v>336</v>
      </c>
      <c r="CD51" t="s">
        <v>336</v>
      </c>
      <c r="CE51" t="s">
        <v>336</v>
      </c>
      <c r="CF51" t="s">
        <v>336</v>
      </c>
      <c r="CG51" t="s">
        <v>336</v>
      </c>
      <c r="CH51" t="s">
        <v>335</v>
      </c>
      <c r="CI51" t="s">
        <v>336</v>
      </c>
      <c r="CJ51" t="s">
        <v>336</v>
      </c>
      <c r="CK51" t="s">
        <v>335</v>
      </c>
      <c r="CL51" t="s">
        <v>336</v>
      </c>
      <c r="CM51" t="s">
        <v>336</v>
      </c>
    </row>
    <row r="52" spans="13:91" x14ac:dyDescent="0.35">
      <c r="M52" s="153"/>
      <c r="BV52" t="s">
        <v>337</v>
      </c>
      <c r="BW52" t="s">
        <v>337</v>
      </c>
      <c r="BX52" t="s">
        <v>337</v>
      </c>
      <c r="BY52" t="s">
        <v>337</v>
      </c>
      <c r="BZ52" t="s">
        <v>337</v>
      </c>
      <c r="CA52" t="s">
        <v>337</v>
      </c>
      <c r="CB52" t="s">
        <v>337</v>
      </c>
      <c r="CC52" t="s">
        <v>337</v>
      </c>
      <c r="CD52" t="s">
        <v>337</v>
      </c>
      <c r="CE52" t="s">
        <v>337</v>
      </c>
      <c r="CF52" t="s">
        <v>337</v>
      </c>
      <c r="CG52" t="s">
        <v>337</v>
      </c>
      <c r="CH52" t="s">
        <v>336</v>
      </c>
      <c r="CI52" t="s">
        <v>337</v>
      </c>
      <c r="CJ52" t="s">
        <v>337</v>
      </c>
      <c r="CK52" t="s">
        <v>336</v>
      </c>
      <c r="CL52" t="s">
        <v>337</v>
      </c>
      <c r="CM52" t="s">
        <v>337</v>
      </c>
    </row>
    <row r="53" spans="13:91" x14ac:dyDescent="0.35">
      <c r="M53" s="153"/>
      <c r="BV53" t="s">
        <v>338</v>
      </c>
      <c r="BW53" t="s">
        <v>338</v>
      </c>
      <c r="BX53" t="s">
        <v>338</v>
      </c>
      <c r="BY53" t="s">
        <v>339</v>
      </c>
      <c r="BZ53" t="s">
        <v>338</v>
      </c>
      <c r="CA53" t="s">
        <v>338</v>
      </c>
      <c r="CB53" t="s">
        <v>339</v>
      </c>
      <c r="CC53" t="s">
        <v>338</v>
      </c>
      <c r="CD53" t="s">
        <v>339</v>
      </c>
      <c r="CE53" t="s">
        <v>338</v>
      </c>
      <c r="CF53" t="s">
        <v>338</v>
      </c>
      <c r="CG53" t="s">
        <v>339</v>
      </c>
      <c r="CH53" t="s">
        <v>337</v>
      </c>
      <c r="CI53" t="s">
        <v>338</v>
      </c>
      <c r="CJ53" t="s">
        <v>338</v>
      </c>
      <c r="CK53" t="s">
        <v>337</v>
      </c>
      <c r="CL53" t="s">
        <v>338</v>
      </c>
      <c r="CM53" t="s">
        <v>338</v>
      </c>
    </row>
    <row r="54" spans="13:91" x14ac:dyDescent="0.35">
      <c r="M54" s="153"/>
      <c r="BV54" t="s">
        <v>339</v>
      </c>
      <c r="BW54" t="s">
        <v>339</v>
      </c>
      <c r="BX54" t="s">
        <v>344</v>
      </c>
      <c r="BY54" t="s">
        <v>344</v>
      </c>
      <c r="BZ54" t="s">
        <v>341</v>
      </c>
      <c r="CA54" t="s">
        <v>344</v>
      </c>
      <c r="CB54" t="s">
        <v>341</v>
      </c>
      <c r="CC54" t="s">
        <v>341</v>
      </c>
      <c r="CD54" t="s">
        <v>341</v>
      </c>
      <c r="CE54" t="s">
        <v>339</v>
      </c>
      <c r="CF54" t="s">
        <v>343</v>
      </c>
      <c r="CG54" t="s">
        <v>341</v>
      </c>
      <c r="CH54" t="s">
        <v>338</v>
      </c>
      <c r="CI54" t="s">
        <v>341</v>
      </c>
      <c r="CJ54" t="s">
        <v>342</v>
      </c>
      <c r="CK54" t="s">
        <v>338</v>
      </c>
      <c r="CL54" t="s">
        <v>344</v>
      </c>
      <c r="CM54" t="s">
        <v>343</v>
      </c>
    </row>
    <row r="55" spans="13:91" x14ac:dyDescent="0.35">
      <c r="M55" s="153"/>
      <c r="BV55" t="s">
        <v>344</v>
      </c>
      <c r="BW55" t="s">
        <v>344</v>
      </c>
      <c r="BX55" t="s">
        <v>345</v>
      </c>
      <c r="BY55" t="s">
        <v>345</v>
      </c>
      <c r="BZ55" t="s">
        <v>344</v>
      </c>
      <c r="CA55" t="s">
        <v>345</v>
      </c>
      <c r="CB55" t="s">
        <v>344</v>
      </c>
      <c r="CC55" t="s">
        <v>344</v>
      </c>
      <c r="CD55" t="s">
        <v>344</v>
      </c>
      <c r="CE55" t="s">
        <v>341</v>
      </c>
      <c r="CF55" t="s">
        <v>344</v>
      </c>
      <c r="CG55" t="s">
        <v>343</v>
      </c>
      <c r="CH55" t="s">
        <v>339</v>
      </c>
      <c r="CI55" t="s">
        <v>344</v>
      </c>
      <c r="CJ55" t="s">
        <v>344</v>
      </c>
      <c r="CK55" t="s">
        <v>341</v>
      </c>
      <c r="CL55" t="s">
        <v>345</v>
      </c>
      <c r="CM55" t="s">
        <v>344</v>
      </c>
    </row>
    <row r="56" spans="13:91" x14ac:dyDescent="0.35">
      <c r="M56" s="153"/>
      <c r="BV56" t="s">
        <v>345</v>
      </c>
      <c r="BW56" t="s">
        <v>345</v>
      </c>
      <c r="BX56" t="s">
        <v>346</v>
      </c>
      <c r="BY56" t="s">
        <v>346</v>
      </c>
      <c r="BZ56" t="s">
        <v>345</v>
      </c>
      <c r="CA56" t="s">
        <v>346</v>
      </c>
      <c r="CB56" t="s">
        <v>345</v>
      </c>
      <c r="CC56" t="s">
        <v>345</v>
      </c>
      <c r="CD56" t="s">
        <v>345</v>
      </c>
      <c r="CE56" t="s">
        <v>344</v>
      </c>
      <c r="CF56" t="s">
        <v>345</v>
      </c>
      <c r="CG56" t="s">
        <v>344</v>
      </c>
      <c r="CH56" t="s">
        <v>340</v>
      </c>
      <c r="CI56" t="s">
        <v>345</v>
      </c>
      <c r="CJ56" t="s">
        <v>345</v>
      </c>
      <c r="CK56" t="s">
        <v>344</v>
      </c>
      <c r="CL56" t="s">
        <v>346</v>
      </c>
      <c r="CM56" t="s">
        <v>345</v>
      </c>
    </row>
    <row r="57" spans="13:91" x14ac:dyDescent="0.35">
      <c r="M57" s="153"/>
      <c r="BV57" t="s">
        <v>346</v>
      </c>
      <c r="BW57" t="s">
        <v>346</v>
      </c>
      <c r="BX57" t="s">
        <v>348</v>
      </c>
      <c r="BY57" t="s">
        <v>348</v>
      </c>
      <c r="BZ57" t="s">
        <v>346</v>
      </c>
      <c r="CA57" t="s">
        <v>348</v>
      </c>
      <c r="CB57" t="s">
        <v>346</v>
      </c>
      <c r="CC57" t="s">
        <v>346</v>
      </c>
      <c r="CD57" t="s">
        <v>346</v>
      </c>
      <c r="CE57" t="s">
        <v>345</v>
      </c>
      <c r="CF57" t="s">
        <v>346</v>
      </c>
      <c r="CG57" t="s">
        <v>345</v>
      </c>
      <c r="CH57" t="s">
        <v>344</v>
      </c>
      <c r="CI57" t="s">
        <v>346</v>
      </c>
      <c r="CJ57" t="s">
        <v>346</v>
      </c>
      <c r="CK57" t="s">
        <v>345</v>
      </c>
      <c r="CL57" t="s">
        <v>348</v>
      </c>
      <c r="CM57" t="s">
        <v>346</v>
      </c>
    </row>
    <row r="58" spans="13:91" x14ac:dyDescent="0.35">
      <c r="M58" s="153"/>
      <c r="BV58" t="s">
        <v>348</v>
      </c>
      <c r="BW58" t="s">
        <v>348</v>
      </c>
      <c r="BX58" t="s">
        <v>349</v>
      </c>
      <c r="BY58" t="s">
        <v>349</v>
      </c>
      <c r="BZ58" t="s">
        <v>349</v>
      </c>
      <c r="CA58" t="s">
        <v>349</v>
      </c>
      <c r="CB58" t="s">
        <v>348</v>
      </c>
      <c r="CC58" t="s">
        <v>349</v>
      </c>
      <c r="CD58" t="s">
        <v>349</v>
      </c>
      <c r="CE58" t="s">
        <v>346</v>
      </c>
      <c r="CF58" t="s">
        <v>349</v>
      </c>
      <c r="CG58" t="s">
        <v>346</v>
      </c>
      <c r="CH58" t="s">
        <v>345</v>
      </c>
      <c r="CI58" t="s">
        <v>348</v>
      </c>
      <c r="CJ58" t="s">
        <v>349</v>
      </c>
      <c r="CK58" t="s">
        <v>346</v>
      </c>
      <c r="CL58" t="s">
        <v>349</v>
      </c>
      <c r="CM58" t="s">
        <v>348</v>
      </c>
    </row>
    <row r="59" spans="13:91" x14ac:dyDescent="0.35">
      <c r="M59" s="153"/>
      <c r="BV59" t="s">
        <v>349</v>
      </c>
      <c r="BW59" t="s">
        <v>349</v>
      </c>
      <c r="BX59" t="s">
        <v>350</v>
      </c>
      <c r="BY59" t="s">
        <v>350</v>
      </c>
      <c r="BZ59" t="s">
        <v>350</v>
      </c>
      <c r="CA59" t="s">
        <v>350</v>
      </c>
      <c r="CB59" t="s">
        <v>349</v>
      </c>
      <c r="CC59" t="s">
        <v>350</v>
      </c>
      <c r="CD59" t="s">
        <v>350</v>
      </c>
      <c r="CE59" t="s">
        <v>349</v>
      </c>
      <c r="CF59" t="s">
        <v>350</v>
      </c>
      <c r="CG59" t="s">
        <v>349</v>
      </c>
      <c r="CH59" t="s">
        <v>349</v>
      </c>
      <c r="CI59" t="s">
        <v>349</v>
      </c>
      <c r="CJ59" t="s">
        <v>350</v>
      </c>
      <c r="CK59" t="s">
        <v>349</v>
      </c>
      <c r="CL59" t="s">
        <v>350</v>
      </c>
      <c r="CM59" t="s">
        <v>349</v>
      </c>
    </row>
    <row r="60" spans="13:91" x14ac:dyDescent="0.35">
      <c r="M60" s="153"/>
      <c r="BV60" t="s">
        <v>351</v>
      </c>
      <c r="BW60" t="s">
        <v>351</v>
      </c>
      <c r="BX60" t="s">
        <v>351</v>
      </c>
      <c r="BY60" t="s">
        <v>351</v>
      </c>
      <c r="BZ60" t="s">
        <v>351</v>
      </c>
      <c r="CA60" t="s">
        <v>351</v>
      </c>
      <c r="CB60" t="s">
        <v>351</v>
      </c>
      <c r="CC60" t="s">
        <v>351</v>
      </c>
      <c r="CD60" t="s">
        <v>351</v>
      </c>
      <c r="CE60" t="s">
        <v>351</v>
      </c>
      <c r="CF60" t="s">
        <v>351</v>
      </c>
      <c r="CG60" t="s">
        <v>351</v>
      </c>
      <c r="CH60" t="s">
        <v>351</v>
      </c>
      <c r="CI60" t="s">
        <v>351</v>
      </c>
      <c r="CJ60" t="s">
        <v>351</v>
      </c>
      <c r="CK60" t="s">
        <v>351</v>
      </c>
      <c r="CL60" t="s">
        <v>351</v>
      </c>
      <c r="CM60" t="s">
        <v>351</v>
      </c>
    </row>
    <row r="61" spans="13:91" x14ac:dyDescent="0.35">
      <c r="M61" s="153"/>
      <c r="BV61" t="s">
        <v>352</v>
      </c>
      <c r="BW61" t="s">
        <v>352</v>
      </c>
      <c r="BX61" t="s">
        <v>352</v>
      </c>
      <c r="BY61" t="s">
        <v>352</v>
      </c>
      <c r="BZ61" t="s">
        <v>352</v>
      </c>
      <c r="CA61" t="s">
        <v>352</v>
      </c>
      <c r="CB61" t="s">
        <v>352</v>
      </c>
      <c r="CC61" t="s">
        <v>352</v>
      </c>
      <c r="CD61" t="s">
        <v>352</v>
      </c>
      <c r="CE61" t="s">
        <v>352</v>
      </c>
      <c r="CF61" t="s">
        <v>352</v>
      </c>
      <c r="CG61" t="s">
        <v>352</v>
      </c>
      <c r="CH61" t="s">
        <v>352</v>
      </c>
      <c r="CI61" t="s">
        <v>352</v>
      </c>
      <c r="CJ61" t="s">
        <v>352</v>
      </c>
      <c r="CK61" t="s">
        <v>352</v>
      </c>
      <c r="CL61" t="s">
        <v>352</v>
      </c>
      <c r="CM61" t="s">
        <v>352</v>
      </c>
    </row>
    <row r="62" spans="13:91" x14ac:dyDescent="0.35">
      <c r="M62" s="153"/>
    </row>
    <row r="63" spans="13:91" x14ac:dyDescent="0.35">
      <c r="M63" s="153"/>
    </row>
    <row r="64" spans="13:91" x14ac:dyDescent="0.35">
      <c r="M64" s="153"/>
    </row>
    <row r="65" spans="13:89" x14ac:dyDescent="0.35">
      <c r="M65" s="153"/>
    </row>
    <row r="66" spans="13:89" x14ac:dyDescent="0.35">
      <c r="M66" s="153"/>
    </row>
    <row r="67" spans="13:89" x14ac:dyDescent="0.35">
      <c r="M67" s="153"/>
    </row>
    <row r="68" spans="13:89" x14ac:dyDescent="0.35">
      <c r="M68" s="153"/>
    </row>
    <row r="69" spans="13:89" x14ac:dyDescent="0.35">
      <c r="M69" s="153"/>
    </row>
    <row r="70" spans="13:89" x14ac:dyDescent="0.35">
      <c r="M70" s="153"/>
    </row>
    <row r="71" spans="13:89" x14ac:dyDescent="0.35">
      <c r="M71" s="153"/>
    </row>
    <row r="72" spans="13:89" x14ac:dyDescent="0.35">
      <c r="M72" s="153"/>
      <c r="BR72" t="s">
        <v>335</v>
      </c>
      <c r="BS72" t="b">
        <v>1</v>
      </c>
      <c r="BT72" t="b">
        <v>0</v>
      </c>
      <c r="BU72" t="b">
        <v>0</v>
      </c>
      <c r="BV72" t="b">
        <v>0</v>
      </c>
      <c r="BW72" t="b">
        <v>0</v>
      </c>
      <c r="BX72" t="b">
        <v>0</v>
      </c>
      <c r="BY72" t="b">
        <v>0</v>
      </c>
      <c r="BZ72" t="b">
        <v>0</v>
      </c>
      <c r="CA72" t="b">
        <v>0</v>
      </c>
      <c r="CB72" t="b">
        <v>0</v>
      </c>
      <c r="CC72" t="b">
        <v>0</v>
      </c>
      <c r="CD72" t="b">
        <v>0</v>
      </c>
      <c r="CE72" t="b">
        <v>0</v>
      </c>
      <c r="CF72" t="b">
        <v>1</v>
      </c>
      <c r="CG72" t="b">
        <v>0</v>
      </c>
      <c r="CH72" t="b">
        <v>0</v>
      </c>
      <c r="CI72" t="b">
        <v>1</v>
      </c>
      <c r="CJ72" t="b">
        <v>0</v>
      </c>
      <c r="CK72" t="b">
        <v>0</v>
      </c>
    </row>
    <row r="73" spans="13:89" x14ac:dyDescent="0.35">
      <c r="M73" s="153"/>
      <c r="BR73" t="s">
        <v>339</v>
      </c>
      <c r="BS73" t="b">
        <v>1</v>
      </c>
      <c r="BT73" t="b">
        <v>1</v>
      </c>
      <c r="BU73" t="b">
        <v>1</v>
      </c>
      <c r="BV73" t="b">
        <v>0</v>
      </c>
      <c r="BW73" t="b">
        <v>1</v>
      </c>
      <c r="BX73" t="b">
        <v>0</v>
      </c>
      <c r="BY73" t="b">
        <v>0</v>
      </c>
      <c r="BZ73" t="b">
        <v>1</v>
      </c>
      <c r="CA73" t="b">
        <v>0</v>
      </c>
      <c r="CB73" t="b">
        <v>1</v>
      </c>
      <c r="CC73" t="b">
        <v>1</v>
      </c>
      <c r="CD73" t="b">
        <v>0</v>
      </c>
      <c r="CE73" t="b">
        <v>1</v>
      </c>
      <c r="CF73" t="b">
        <v>1</v>
      </c>
      <c r="CG73" t="b">
        <v>0</v>
      </c>
      <c r="CH73" t="b">
        <v>0</v>
      </c>
      <c r="CI73" t="b">
        <v>0</v>
      </c>
      <c r="CJ73" t="b">
        <v>0</v>
      </c>
      <c r="CK73" t="b">
        <v>0</v>
      </c>
    </row>
    <row r="74" spans="13:89" x14ac:dyDescent="0.35">
      <c r="M74" s="153"/>
      <c r="BR74" t="s">
        <v>343</v>
      </c>
      <c r="BS74" t="b">
        <v>1</v>
      </c>
      <c r="BT74" t="b">
        <v>0</v>
      </c>
      <c r="BU74" t="b">
        <v>0</v>
      </c>
      <c r="BV74" t="b">
        <v>0</v>
      </c>
      <c r="BW74" t="b">
        <v>0</v>
      </c>
      <c r="BX74" t="b">
        <v>0</v>
      </c>
      <c r="BY74" t="b">
        <v>0</v>
      </c>
      <c r="BZ74" t="b">
        <v>0</v>
      </c>
      <c r="CA74" t="b">
        <v>0</v>
      </c>
      <c r="CB74" t="b">
        <v>0</v>
      </c>
      <c r="CC74" t="b">
        <v>0</v>
      </c>
      <c r="CD74" t="b">
        <v>1</v>
      </c>
      <c r="CE74" t="b">
        <v>1</v>
      </c>
      <c r="CF74" t="b">
        <v>0</v>
      </c>
      <c r="CG74" t="b">
        <v>0</v>
      </c>
      <c r="CH74" t="b">
        <v>0</v>
      </c>
      <c r="CI74" t="b">
        <v>0</v>
      </c>
      <c r="CJ74" t="b">
        <v>0</v>
      </c>
      <c r="CK74" t="b">
        <v>1</v>
      </c>
    </row>
    <row r="75" spans="13:89" x14ac:dyDescent="0.35">
      <c r="M75" s="153"/>
      <c r="BR75" t="s">
        <v>342</v>
      </c>
      <c r="BS75" t="b">
        <v>1</v>
      </c>
      <c r="BT75" t="b">
        <v>0</v>
      </c>
      <c r="BU75" t="b">
        <v>0</v>
      </c>
      <c r="BV75" t="b">
        <v>0</v>
      </c>
      <c r="BW75" t="b">
        <v>0</v>
      </c>
      <c r="BX75" t="b">
        <v>0</v>
      </c>
      <c r="BY75" t="b">
        <v>0</v>
      </c>
      <c r="BZ75" t="b">
        <v>0</v>
      </c>
      <c r="CA75" t="b">
        <v>0</v>
      </c>
      <c r="CB75" t="b">
        <v>0</v>
      </c>
      <c r="CC75" t="b">
        <v>0</v>
      </c>
      <c r="CD75" t="b">
        <v>0</v>
      </c>
      <c r="CE75" t="b">
        <v>0</v>
      </c>
      <c r="CF75" t="b">
        <v>0</v>
      </c>
      <c r="CG75" t="b">
        <v>0</v>
      </c>
      <c r="CH75" t="b">
        <v>1</v>
      </c>
      <c r="CI75" t="b">
        <v>0</v>
      </c>
      <c r="CJ75" t="b">
        <v>0</v>
      </c>
      <c r="CK75" t="b">
        <v>0</v>
      </c>
    </row>
    <row r="76" spans="13:89" x14ac:dyDescent="0.35">
      <c r="M76" s="153"/>
      <c r="BR76" t="s">
        <v>344</v>
      </c>
      <c r="BS76" t="b">
        <v>1</v>
      </c>
      <c r="BT76" t="b">
        <v>1</v>
      </c>
      <c r="BU76" t="b">
        <v>1</v>
      </c>
      <c r="BV76" t="b">
        <v>1</v>
      </c>
      <c r="BW76" t="b">
        <v>1</v>
      </c>
      <c r="BX76" t="b">
        <v>1</v>
      </c>
      <c r="BY76" t="b">
        <v>1</v>
      </c>
      <c r="BZ76" t="b">
        <v>1</v>
      </c>
      <c r="CA76" t="b">
        <v>1</v>
      </c>
      <c r="CB76" t="b">
        <v>1</v>
      </c>
      <c r="CC76" t="b">
        <v>1</v>
      </c>
      <c r="CD76" t="b">
        <v>1</v>
      </c>
      <c r="CE76" t="b">
        <v>1</v>
      </c>
      <c r="CF76" t="b">
        <v>1</v>
      </c>
      <c r="CG76" t="b">
        <v>1</v>
      </c>
      <c r="CH76" t="b">
        <v>1</v>
      </c>
      <c r="CI76" t="b">
        <v>1</v>
      </c>
      <c r="CJ76" t="b">
        <v>1</v>
      </c>
      <c r="CK76" t="b">
        <v>1</v>
      </c>
    </row>
    <row r="77" spans="13:89" x14ac:dyDescent="0.35">
      <c r="M77" s="153"/>
      <c r="BR77" t="s">
        <v>338</v>
      </c>
      <c r="BS77" t="b">
        <v>1</v>
      </c>
      <c r="BT77" t="b">
        <v>1</v>
      </c>
      <c r="BU77" t="b">
        <v>1</v>
      </c>
      <c r="BV77" t="b">
        <v>1</v>
      </c>
      <c r="BW77" t="b">
        <v>0</v>
      </c>
      <c r="BX77" t="b">
        <v>1</v>
      </c>
      <c r="BY77" t="b">
        <v>1</v>
      </c>
      <c r="BZ77" t="b">
        <v>0</v>
      </c>
      <c r="CA77" t="b">
        <v>1</v>
      </c>
      <c r="CB77" t="b">
        <v>0</v>
      </c>
      <c r="CC77" t="b">
        <v>1</v>
      </c>
      <c r="CD77" t="b">
        <v>1</v>
      </c>
      <c r="CE77" t="b">
        <v>0</v>
      </c>
      <c r="CF77" t="b">
        <v>1</v>
      </c>
      <c r="CG77" t="b">
        <v>1</v>
      </c>
      <c r="CH77" t="b">
        <v>1</v>
      </c>
      <c r="CI77" t="b">
        <v>1</v>
      </c>
      <c r="CJ77" t="b">
        <v>1</v>
      </c>
      <c r="CK77" t="b">
        <v>1</v>
      </c>
    </row>
    <row r="78" spans="13:89" x14ac:dyDescent="0.35">
      <c r="M78" s="153"/>
      <c r="BR78" t="s">
        <v>351</v>
      </c>
      <c r="BS78" t="b">
        <v>1</v>
      </c>
      <c r="BT78" t="b">
        <v>1</v>
      </c>
      <c r="BU78" t="b">
        <v>1</v>
      </c>
      <c r="BV78" t="b">
        <v>1</v>
      </c>
      <c r="BW78" t="b">
        <v>1</v>
      </c>
      <c r="BX78" t="b">
        <v>1</v>
      </c>
      <c r="BY78" t="b">
        <v>1</v>
      </c>
      <c r="BZ78" t="b">
        <v>1</v>
      </c>
      <c r="CA78" t="b">
        <v>1</v>
      </c>
      <c r="CB78" t="b">
        <v>1</v>
      </c>
      <c r="CC78" t="b">
        <v>1</v>
      </c>
      <c r="CD78" t="b">
        <v>1</v>
      </c>
      <c r="CE78" t="b">
        <v>1</v>
      </c>
      <c r="CF78" t="b">
        <v>1</v>
      </c>
      <c r="CG78" t="b">
        <v>1</v>
      </c>
      <c r="CH78" t="b">
        <v>1</v>
      </c>
      <c r="CI78" t="b">
        <v>1</v>
      </c>
      <c r="CJ78" t="b">
        <v>1</v>
      </c>
      <c r="CK78" t="b">
        <v>1</v>
      </c>
    </row>
    <row r="79" spans="13:89" x14ac:dyDescent="0.35">
      <c r="M79" s="153"/>
      <c r="BR79" t="s">
        <v>341</v>
      </c>
      <c r="BS79" t="b">
        <v>1</v>
      </c>
      <c r="BT79" t="b">
        <v>0</v>
      </c>
      <c r="BU79" t="b">
        <v>0</v>
      </c>
      <c r="BV79" t="b">
        <v>0</v>
      </c>
      <c r="BW79" t="b">
        <v>0</v>
      </c>
      <c r="BX79" t="b">
        <v>1</v>
      </c>
      <c r="BY79" t="b">
        <v>0</v>
      </c>
      <c r="BZ79" t="b">
        <v>1</v>
      </c>
      <c r="CA79" t="b">
        <v>1</v>
      </c>
      <c r="CB79" t="b">
        <v>1</v>
      </c>
      <c r="CC79" t="b">
        <v>1</v>
      </c>
      <c r="CD79" t="b">
        <v>0</v>
      </c>
      <c r="CE79" t="b">
        <v>1</v>
      </c>
      <c r="CF79" t="b">
        <v>0</v>
      </c>
      <c r="CG79" t="b">
        <v>1</v>
      </c>
      <c r="CH79" t="b">
        <v>0</v>
      </c>
      <c r="CI79" t="b">
        <v>1</v>
      </c>
      <c r="CJ79" t="b">
        <v>0</v>
      </c>
      <c r="CK79" t="b">
        <v>0</v>
      </c>
    </row>
    <row r="80" spans="13:89" x14ac:dyDescent="0.35">
      <c r="M80" s="153"/>
      <c r="BR80" t="s">
        <v>352</v>
      </c>
      <c r="BS80" t="b">
        <v>1</v>
      </c>
      <c r="BT80" t="b">
        <v>1</v>
      </c>
      <c r="BU80" t="b">
        <v>1</v>
      </c>
      <c r="BV80" t="b">
        <v>1</v>
      </c>
      <c r="BW80" t="b">
        <v>1</v>
      </c>
      <c r="BX80" t="b">
        <v>1</v>
      </c>
      <c r="BY80" t="b">
        <v>1</v>
      </c>
      <c r="BZ80" t="b">
        <v>1</v>
      </c>
      <c r="CA80" t="b">
        <v>1</v>
      </c>
      <c r="CB80" t="b">
        <v>1</v>
      </c>
      <c r="CC80" t="b">
        <v>1</v>
      </c>
      <c r="CD80" t="b">
        <v>1</v>
      </c>
      <c r="CE80" t="b">
        <v>1</v>
      </c>
      <c r="CF80" t="b">
        <v>1</v>
      </c>
      <c r="CG80" t="b">
        <v>1</v>
      </c>
      <c r="CH80" t="b">
        <v>1</v>
      </c>
      <c r="CI80" t="b">
        <v>1</v>
      </c>
      <c r="CJ80" t="b">
        <v>1</v>
      </c>
      <c r="CK80" t="b">
        <v>1</v>
      </c>
    </row>
    <row r="81" spans="13:89" x14ac:dyDescent="0.35">
      <c r="M81" s="153"/>
      <c r="BR81" t="s">
        <v>347</v>
      </c>
      <c r="BS81" t="b">
        <v>0</v>
      </c>
      <c r="BT81" t="b">
        <v>0</v>
      </c>
      <c r="BU81" t="b">
        <v>0</v>
      </c>
      <c r="BV81" t="b">
        <v>0</v>
      </c>
      <c r="BW81" t="b">
        <v>0</v>
      </c>
      <c r="BX81" t="b">
        <v>0</v>
      </c>
      <c r="BY81" t="b">
        <v>0</v>
      </c>
      <c r="BZ81" t="b">
        <v>0</v>
      </c>
      <c r="CA81" t="b">
        <v>0</v>
      </c>
      <c r="CB81" t="b">
        <v>0</v>
      </c>
      <c r="CC81" t="b">
        <v>0</v>
      </c>
      <c r="CD81" t="b">
        <v>0</v>
      </c>
      <c r="CE81" t="b">
        <v>0</v>
      </c>
      <c r="CF81" t="b">
        <v>0</v>
      </c>
      <c r="CG81" t="b">
        <v>0</v>
      </c>
      <c r="CH81" t="b">
        <v>0</v>
      </c>
      <c r="CI81" t="b">
        <v>0</v>
      </c>
      <c r="CJ81" t="b">
        <v>0</v>
      </c>
      <c r="CK81" t="b">
        <v>0</v>
      </c>
    </row>
    <row r="82" spans="13:89" x14ac:dyDescent="0.35">
      <c r="M82" s="153"/>
      <c r="BR82" t="s">
        <v>349</v>
      </c>
      <c r="BS82" t="b">
        <v>1</v>
      </c>
      <c r="BT82" t="b">
        <v>1</v>
      </c>
      <c r="BU82" t="b">
        <v>1</v>
      </c>
      <c r="BV82" t="b">
        <v>1</v>
      </c>
      <c r="BW82" t="b">
        <v>1</v>
      </c>
      <c r="BX82" t="b">
        <v>1</v>
      </c>
      <c r="BY82" t="b">
        <v>1</v>
      </c>
      <c r="BZ82" t="b">
        <v>1</v>
      </c>
      <c r="CA82" t="b">
        <v>1</v>
      </c>
      <c r="CB82" t="b">
        <v>1</v>
      </c>
      <c r="CC82" t="b">
        <v>1</v>
      </c>
      <c r="CD82" t="b">
        <v>1</v>
      </c>
      <c r="CE82" t="b">
        <v>1</v>
      </c>
      <c r="CF82" t="b">
        <v>1</v>
      </c>
      <c r="CG82" t="b">
        <v>1</v>
      </c>
      <c r="CH82" t="b">
        <v>1</v>
      </c>
      <c r="CI82" t="b">
        <v>1</v>
      </c>
      <c r="CJ82" t="b">
        <v>1</v>
      </c>
      <c r="CK82" t="b">
        <v>1</v>
      </c>
    </row>
    <row r="83" spans="13:89" x14ac:dyDescent="0.35">
      <c r="M83" s="153"/>
      <c r="BR83" t="s">
        <v>350</v>
      </c>
      <c r="BS83" t="b">
        <v>1</v>
      </c>
      <c r="BT83" t="b">
        <v>0</v>
      </c>
      <c r="BU83" t="b">
        <v>0</v>
      </c>
      <c r="BV83" t="b">
        <v>1</v>
      </c>
      <c r="BW83" t="b">
        <v>1</v>
      </c>
      <c r="BX83" t="b">
        <v>1</v>
      </c>
      <c r="BY83" t="b">
        <v>1</v>
      </c>
      <c r="BZ83" t="b">
        <v>0</v>
      </c>
      <c r="CA83" t="b">
        <v>1</v>
      </c>
      <c r="CB83" t="b">
        <v>1</v>
      </c>
      <c r="CC83" t="b">
        <v>0</v>
      </c>
      <c r="CD83" t="b">
        <v>1</v>
      </c>
      <c r="CE83" t="b">
        <v>0</v>
      </c>
      <c r="CF83" t="b">
        <v>0</v>
      </c>
      <c r="CG83" t="b">
        <v>0</v>
      </c>
      <c r="CH83" t="b">
        <v>1</v>
      </c>
      <c r="CI83" t="b">
        <v>0</v>
      </c>
      <c r="CJ83" t="b">
        <v>1</v>
      </c>
      <c r="CK83" t="b">
        <v>0</v>
      </c>
    </row>
    <row r="84" spans="13:89" x14ac:dyDescent="0.35">
      <c r="M84" s="153"/>
      <c r="BR84" t="s">
        <v>336</v>
      </c>
      <c r="BS84" t="b">
        <v>1</v>
      </c>
      <c r="BT84" t="b">
        <v>1</v>
      </c>
      <c r="BU84" t="b">
        <v>1</v>
      </c>
      <c r="BV84" t="b">
        <v>1</v>
      </c>
      <c r="BW84" t="b">
        <v>1</v>
      </c>
      <c r="BX84" t="b">
        <v>1</v>
      </c>
      <c r="BY84" t="b">
        <v>1</v>
      </c>
      <c r="BZ84" t="b">
        <v>1</v>
      </c>
      <c r="CA84" t="b">
        <v>1</v>
      </c>
      <c r="CB84" t="b">
        <v>1</v>
      </c>
      <c r="CC84" t="b">
        <v>1</v>
      </c>
      <c r="CD84" t="b">
        <v>1</v>
      </c>
      <c r="CE84" t="b">
        <v>1</v>
      </c>
      <c r="CF84" t="b">
        <v>1</v>
      </c>
      <c r="CG84" t="b">
        <v>1</v>
      </c>
      <c r="CH84" t="b">
        <v>1</v>
      </c>
      <c r="CI84" t="b">
        <v>1</v>
      </c>
      <c r="CJ84" t="b">
        <v>1</v>
      </c>
      <c r="CK84" t="b">
        <v>1</v>
      </c>
    </row>
    <row r="85" spans="13:89" x14ac:dyDescent="0.35">
      <c r="M85" s="153"/>
      <c r="BR85" t="s">
        <v>345</v>
      </c>
      <c r="BS85" t="b">
        <v>1</v>
      </c>
      <c r="BT85" t="b">
        <v>1</v>
      </c>
      <c r="BU85" t="b">
        <v>1</v>
      </c>
      <c r="BV85" t="b">
        <v>1</v>
      </c>
      <c r="BW85" t="b">
        <v>1</v>
      </c>
      <c r="BX85" t="b">
        <v>1</v>
      </c>
      <c r="BY85" t="b">
        <v>1</v>
      </c>
      <c r="BZ85" t="b">
        <v>1</v>
      </c>
      <c r="CA85" t="b">
        <v>1</v>
      </c>
      <c r="CB85" t="b">
        <v>1</v>
      </c>
      <c r="CC85" t="b">
        <v>1</v>
      </c>
      <c r="CD85" t="b">
        <v>1</v>
      </c>
      <c r="CE85" t="b">
        <v>1</v>
      </c>
      <c r="CF85" t="b">
        <v>1</v>
      </c>
      <c r="CG85" t="b">
        <v>1</v>
      </c>
      <c r="CH85" t="b">
        <v>1</v>
      </c>
      <c r="CI85" t="b">
        <v>1</v>
      </c>
      <c r="CJ85" t="b">
        <v>1</v>
      </c>
      <c r="CK85" t="b">
        <v>1</v>
      </c>
    </row>
    <row r="86" spans="13:89" x14ac:dyDescent="0.35">
      <c r="M86" s="153"/>
      <c r="BR86" t="s">
        <v>348</v>
      </c>
      <c r="BS86" t="b">
        <v>1</v>
      </c>
      <c r="BT86" t="b">
        <v>1</v>
      </c>
      <c r="BU86" t="b">
        <v>1</v>
      </c>
      <c r="BV86" t="b">
        <v>1</v>
      </c>
      <c r="BW86" t="b">
        <v>1</v>
      </c>
      <c r="BX86" t="b">
        <v>0</v>
      </c>
      <c r="BY86" t="b">
        <v>1</v>
      </c>
      <c r="BZ86" t="b">
        <v>1</v>
      </c>
      <c r="CA86" t="b">
        <v>0</v>
      </c>
      <c r="CB86" t="b">
        <v>0</v>
      </c>
      <c r="CC86" t="b">
        <v>0</v>
      </c>
      <c r="CD86" t="b">
        <v>0</v>
      </c>
      <c r="CE86" t="b">
        <v>0</v>
      </c>
      <c r="CF86" t="b">
        <v>0</v>
      </c>
      <c r="CG86" t="b">
        <v>1</v>
      </c>
      <c r="CH86" t="b">
        <v>0</v>
      </c>
      <c r="CI86" t="b">
        <v>0</v>
      </c>
      <c r="CJ86" t="b">
        <v>1</v>
      </c>
      <c r="CK86" t="b">
        <v>1</v>
      </c>
    </row>
    <row r="87" spans="13:89" x14ac:dyDescent="0.35">
      <c r="M87" s="153"/>
      <c r="BR87" t="s">
        <v>340</v>
      </c>
      <c r="BS87" t="b">
        <v>1</v>
      </c>
      <c r="BT87" t="b">
        <v>0</v>
      </c>
      <c r="BU87" t="b">
        <v>0</v>
      </c>
      <c r="BV87" t="b">
        <v>0</v>
      </c>
      <c r="BW87" t="b">
        <v>0</v>
      </c>
      <c r="BX87" t="b">
        <v>0</v>
      </c>
      <c r="BY87" t="b">
        <v>0</v>
      </c>
      <c r="BZ87" t="b">
        <v>0</v>
      </c>
      <c r="CA87" t="b">
        <v>0</v>
      </c>
      <c r="CB87" t="b">
        <v>0</v>
      </c>
      <c r="CC87" t="b">
        <v>0</v>
      </c>
      <c r="CD87" t="b">
        <v>0</v>
      </c>
      <c r="CE87" t="b">
        <v>0</v>
      </c>
      <c r="CF87" t="b">
        <v>1</v>
      </c>
      <c r="CG87" t="b">
        <v>0</v>
      </c>
      <c r="CH87" t="b">
        <v>0</v>
      </c>
      <c r="CI87" t="b">
        <v>0</v>
      </c>
      <c r="CJ87" t="b">
        <v>0</v>
      </c>
      <c r="CK87" t="b">
        <v>0</v>
      </c>
    </row>
    <row r="88" spans="13:89" x14ac:dyDescent="0.35">
      <c r="M88" s="153"/>
      <c r="BR88" t="s">
        <v>346</v>
      </c>
      <c r="BS88" t="b">
        <v>1</v>
      </c>
      <c r="BT88" t="b">
        <v>1</v>
      </c>
      <c r="BU88" t="b">
        <v>1</v>
      </c>
      <c r="BV88" t="b">
        <v>1</v>
      </c>
      <c r="BW88" t="b">
        <v>1</v>
      </c>
      <c r="BX88" t="b">
        <v>1</v>
      </c>
      <c r="BY88" t="b">
        <v>1</v>
      </c>
      <c r="BZ88" t="b">
        <v>1</v>
      </c>
      <c r="CA88" t="b">
        <v>1</v>
      </c>
      <c r="CB88" t="b">
        <v>1</v>
      </c>
      <c r="CC88" t="b">
        <v>1</v>
      </c>
      <c r="CD88" t="b">
        <v>1</v>
      </c>
      <c r="CE88" t="b">
        <v>1</v>
      </c>
      <c r="CF88" t="b">
        <v>0</v>
      </c>
      <c r="CG88" t="b">
        <v>1</v>
      </c>
      <c r="CH88" t="b">
        <v>1</v>
      </c>
      <c r="CI88" t="b">
        <v>1</v>
      </c>
      <c r="CJ88" t="b">
        <v>1</v>
      </c>
      <c r="CK88" t="b">
        <v>1</v>
      </c>
    </row>
    <row r="89" spans="13:89" x14ac:dyDescent="0.35">
      <c r="M89" s="153"/>
      <c r="BR89" t="s">
        <v>337</v>
      </c>
      <c r="BS89" t="b">
        <v>1</v>
      </c>
      <c r="BT89" t="b">
        <v>1</v>
      </c>
      <c r="BU89" t="b">
        <v>1</v>
      </c>
      <c r="BV89" t="b">
        <v>1</v>
      </c>
      <c r="BW89" t="b">
        <v>1</v>
      </c>
      <c r="BX89" t="b">
        <v>1</v>
      </c>
      <c r="BY89" t="b">
        <v>1</v>
      </c>
      <c r="BZ89" t="b">
        <v>1</v>
      </c>
      <c r="CA89" t="b">
        <v>1</v>
      </c>
      <c r="CB89" t="b">
        <v>1</v>
      </c>
      <c r="CC89" t="b">
        <v>1</v>
      </c>
      <c r="CD89" t="b">
        <v>1</v>
      </c>
      <c r="CE89" t="b">
        <v>1</v>
      </c>
      <c r="CF89" t="b">
        <v>1</v>
      </c>
      <c r="CG89" t="b">
        <v>1</v>
      </c>
      <c r="CH89" t="b">
        <v>1</v>
      </c>
      <c r="CI89" t="b">
        <v>1</v>
      </c>
      <c r="CJ89" t="b">
        <v>1</v>
      </c>
      <c r="CK89" t="b">
        <v>1</v>
      </c>
    </row>
    <row r="90" spans="13:89" x14ac:dyDescent="0.35">
      <c r="M90" s="153"/>
    </row>
    <row r="91" spans="13:89" x14ac:dyDescent="0.35">
      <c r="M91" s="153"/>
    </row>
    <row r="92" spans="13:89" x14ac:dyDescent="0.35">
      <c r="M92" s="153"/>
    </row>
    <row r="93" spans="13:89" x14ac:dyDescent="0.35">
      <c r="M93" s="153"/>
    </row>
    <row r="94" spans="13:89" x14ac:dyDescent="0.35">
      <c r="M94" s="153"/>
    </row>
    <row r="95" spans="13:89" x14ac:dyDescent="0.35">
      <c r="M95" s="153"/>
    </row>
    <row r="96" spans="13:89" x14ac:dyDescent="0.35">
      <c r="M96" s="153"/>
    </row>
    <row r="97" spans="13:13" x14ac:dyDescent="0.35">
      <c r="M97" s="153"/>
    </row>
    <row r="98" spans="13:13" x14ac:dyDescent="0.35">
      <c r="M98" s="153"/>
    </row>
    <row r="99" spans="13:13" x14ac:dyDescent="0.35">
      <c r="M99" s="153"/>
    </row>
    <row r="100" spans="13:13" x14ac:dyDescent="0.35">
      <c r="M100" s="153"/>
    </row>
    <row r="101" spans="13:13" x14ac:dyDescent="0.35">
      <c r="M101" s="153"/>
    </row>
    <row r="102" spans="13:13" x14ac:dyDescent="0.35">
      <c r="M102" s="153"/>
    </row>
    <row r="103" spans="13:13" x14ac:dyDescent="0.35">
      <c r="M103" s="153"/>
    </row>
    <row r="104" spans="13:13" x14ac:dyDescent="0.35">
      <c r="M104" s="153"/>
    </row>
    <row r="105" spans="13:13" x14ac:dyDescent="0.35">
      <c r="M105" s="153"/>
    </row>
    <row r="106" spans="13:13" x14ac:dyDescent="0.35">
      <c r="M106" s="153"/>
    </row>
    <row r="107" spans="13:13" x14ac:dyDescent="0.35">
      <c r="M107" s="153"/>
    </row>
    <row r="108" spans="13:13" x14ac:dyDescent="0.35">
      <c r="M108" s="153"/>
    </row>
    <row r="109" spans="13:13" x14ac:dyDescent="0.35">
      <c r="M109" s="153"/>
    </row>
    <row r="110" spans="13:13" x14ac:dyDescent="0.35">
      <c r="M110" s="153"/>
    </row>
    <row r="111" spans="13:13" x14ac:dyDescent="0.35">
      <c r="M111" s="153"/>
    </row>
    <row r="112" spans="13:13" x14ac:dyDescent="0.35">
      <c r="M112" s="153"/>
    </row>
    <row r="113" spans="13:13" x14ac:dyDescent="0.35">
      <c r="M113" s="153"/>
    </row>
    <row r="114" spans="13:13" x14ac:dyDescent="0.35">
      <c r="M114" s="153"/>
    </row>
    <row r="115" spans="13:13" x14ac:dyDescent="0.35">
      <c r="M115" s="153"/>
    </row>
    <row r="116" spans="13:13" x14ac:dyDescent="0.35">
      <c r="M116" s="153"/>
    </row>
    <row r="117" spans="13:13" x14ac:dyDescent="0.35">
      <c r="M117" s="153"/>
    </row>
    <row r="118" spans="13:13" x14ac:dyDescent="0.35">
      <c r="M118" s="153"/>
    </row>
    <row r="119" spans="13:13" x14ac:dyDescent="0.35">
      <c r="M119" s="153"/>
    </row>
    <row r="120" spans="13:13" x14ac:dyDescent="0.35">
      <c r="M120" s="153"/>
    </row>
    <row r="121" spans="13:13" x14ac:dyDescent="0.35">
      <c r="M121" s="153"/>
    </row>
    <row r="122" spans="13:13" x14ac:dyDescent="0.35">
      <c r="M122" s="153"/>
    </row>
    <row r="123" spans="13:13" x14ac:dyDescent="0.35">
      <c r="M123" s="153"/>
    </row>
    <row r="124" spans="13:13" x14ac:dyDescent="0.35">
      <c r="M124" s="153"/>
    </row>
    <row r="125" spans="13:13" x14ac:dyDescent="0.35">
      <c r="M125" s="153"/>
    </row>
    <row r="126" spans="13:13" x14ac:dyDescent="0.35">
      <c r="M126" s="153"/>
    </row>
    <row r="127" spans="13:13" x14ac:dyDescent="0.35">
      <c r="M127" s="153"/>
    </row>
    <row r="128" spans="13:13" x14ac:dyDescent="0.35">
      <c r="M128" s="153"/>
    </row>
    <row r="129" spans="13:13" x14ac:dyDescent="0.35">
      <c r="M129" s="153"/>
    </row>
    <row r="130" spans="13:13" x14ac:dyDescent="0.35">
      <c r="M130" s="153"/>
    </row>
    <row r="131" spans="13:13" x14ac:dyDescent="0.35">
      <c r="M131" s="153"/>
    </row>
    <row r="132" spans="13:13" x14ac:dyDescent="0.35">
      <c r="M132" s="153"/>
    </row>
    <row r="133" spans="13:13" x14ac:dyDescent="0.35">
      <c r="M133" s="153"/>
    </row>
    <row r="134" spans="13:13" x14ac:dyDescent="0.35">
      <c r="M134" s="153"/>
    </row>
    <row r="135" spans="13:13" x14ac:dyDescent="0.35">
      <c r="M135" s="153"/>
    </row>
    <row r="136" spans="13:13" x14ac:dyDescent="0.35">
      <c r="M136" s="153"/>
    </row>
    <row r="137" spans="13:13" x14ac:dyDescent="0.35">
      <c r="M137" s="153"/>
    </row>
    <row r="138" spans="13:13" x14ac:dyDescent="0.35">
      <c r="M138" s="153"/>
    </row>
    <row r="139" spans="13:13" x14ac:dyDescent="0.35">
      <c r="M139" s="153"/>
    </row>
    <row r="140" spans="13:13" x14ac:dyDescent="0.35">
      <c r="M140" s="153"/>
    </row>
    <row r="141" spans="13:13" x14ac:dyDescent="0.35">
      <c r="M141" s="153"/>
    </row>
    <row r="142" spans="13:13" x14ac:dyDescent="0.35">
      <c r="M142" s="153"/>
    </row>
    <row r="143" spans="13:13" x14ac:dyDescent="0.35">
      <c r="M143" s="153"/>
    </row>
    <row r="144" spans="13:13" x14ac:dyDescent="0.35">
      <c r="M144" s="153"/>
    </row>
    <row r="145" spans="13:13" x14ac:dyDescent="0.35">
      <c r="M145" s="153"/>
    </row>
    <row r="146" spans="13:13" x14ac:dyDescent="0.35">
      <c r="M146" s="153"/>
    </row>
    <row r="147" spans="13:13" x14ac:dyDescent="0.35">
      <c r="M147" s="153"/>
    </row>
    <row r="148" spans="13:13" x14ac:dyDescent="0.35">
      <c r="M148" s="153"/>
    </row>
    <row r="149" spans="13:13" x14ac:dyDescent="0.35">
      <c r="M149" s="153"/>
    </row>
    <row r="150" spans="13:13" x14ac:dyDescent="0.35">
      <c r="M150" s="153"/>
    </row>
    <row r="151" spans="13:13" x14ac:dyDescent="0.35">
      <c r="M151" s="153"/>
    </row>
    <row r="152" spans="13:13" x14ac:dyDescent="0.35">
      <c r="M152" s="153"/>
    </row>
    <row r="153" spans="13:13" x14ac:dyDescent="0.35">
      <c r="M153" s="153"/>
    </row>
    <row r="154" spans="13:13" x14ac:dyDescent="0.35">
      <c r="M154" s="153"/>
    </row>
    <row r="155" spans="13:13" x14ac:dyDescent="0.35">
      <c r="M155" s="153"/>
    </row>
    <row r="156" spans="13:13" x14ac:dyDescent="0.35">
      <c r="M156" s="153"/>
    </row>
    <row r="157" spans="13:13" x14ac:dyDescent="0.35">
      <c r="M157" s="153"/>
    </row>
    <row r="158" spans="13:13" x14ac:dyDescent="0.35">
      <c r="M158" s="153"/>
    </row>
    <row r="159" spans="13:13" x14ac:dyDescent="0.35">
      <c r="M159" s="153"/>
    </row>
    <row r="160" spans="13:13" x14ac:dyDescent="0.35">
      <c r="M160" s="153"/>
    </row>
    <row r="161" spans="13:23" x14ac:dyDescent="0.35">
      <c r="M161" s="153"/>
    </row>
    <row r="162" spans="13:23" x14ac:dyDescent="0.35">
      <c r="M162" s="153"/>
    </row>
    <row r="163" spans="13:23" x14ac:dyDescent="0.35">
      <c r="M163" s="153"/>
    </row>
    <row r="164" spans="13:23" x14ac:dyDescent="0.35">
      <c r="M164" s="153"/>
    </row>
    <row r="165" spans="13:23" x14ac:dyDescent="0.35">
      <c r="M165" s="153"/>
    </row>
    <row r="166" spans="13:23" x14ac:dyDescent="0.35">
      <c r="M166" s="153"/>
    </row>
    <row r="167" spans="13:23" x14ac:dyDescent="0.35">
      <c r="M167" s="153"/>
    </row>
    <row r="168" spans="13:23" x14ac:dyDescent="0.35">
      <c r="M168" s="153"/>
    </row>
    <row r="169" spans="13:23" x14ac:dyDescent="0.35">
      <c r="M169" s="153"/>
    </row>
    <row r="170" spans="13:23" x14ac:dyDescent="0.35">
      <c r="M170" s="153"/>
    </row>
    <row r="171" spans="13:23" x14ac:dyDescent="0.35">
      <c r="M171" s="153"/>
    </row>
    <row r="172" spans="13:23" x14ac:dyDescent="0.35">
      <c r="M172" s="153"/>
    </row>
    <row r="173" spans="13:23" x14ac:dyDescent="0.35">
      <c r="M173" s="153"/>
    </row>
    <row r="174" spans="13:23" x14ac:dyDescent="0.35">
      <c r="M174" s="153"/>
    </row>
    <row r="175" spans="13:23" x14ac:dyDescent="0.35">
      <c r="M175" s="154"/>
      <c r="N175" s="155"/>
      <c r="O175" s="155"/>
      <c r="P175" s="155"/>
      <c r="Q175" s="155"/>
      <c r="R175" s="155"/>
      <c r="S175" s="155"/>
      <c r="T175" s="155"/>
      <c r="U175" s="155"/>
      <c r="V175" s="155"/>
      <c r="W175" s="155"/>
    </row>
  </sheetData>
  <mergeCells count="1">
    <mergeCell ref="M1:AN1"/>
  </mergeCells>
  <conditionalFormatting sqref="M3:M221">
    <cfRule type="expression" dxfId="43" priority="3">
      <formula>$L3</formula>
    </cfRule>
  </conditionalFormatting>
  <conditionalFormatting sqref="N3:AN12 N13:Y221">
    <cfRule type="cellIs" dxfId="42" priority="1" operator="equal">
      <formula>"WCE"</formula>
    </cfRule>
    <cfRule type="cellIs" dxfId="41" priority="2" operator="equal">
      <formula>"HAW"</formula>
    </cfRule>
    <cfRule type="expression" dxfId="40" priority="4">
      <formula>AP3</formula>
    </cfRule>
    <cfRule type="cellIs" dxfId="39" priority="5" operator="equal">
      <formula>"WBG"</formula>
    </cfRule>
    <cfRule type="cellIs" dxfId="38" priority="6" operator="equal">
      <formula>"GCS"</formula>
    </cfRule>
    <cfRule type="cellIs" dxfId="37" priority="7" operator="equal">
      <formula>"ACR"</formula>
    </cfRule>
    <cfRule type="cellIs" dxfId="36" priority="8" operator="equal">
      <formula>"PAP"</formula>
    </cfRule>
    <cfRule type="cellIs" dxfId="35" priority="9" operator="equal">
      <formula>"GWS"</formula>
    </cfRule>
    <cfRule type="cellIs" dxfId="34" priority="10" operator="equal">
      <formula>"BRL"</formula>
    </cfRule>
    <cfRule type="cellIs" dxfId="33" priority="11" operator="equal">
      <formula>"FRE"</formula>
    </cfRule>
    <cfRule type="cellIs" dxfId="32" priority="12" operator="equal">
      <formula>"GEE"</formula>
    </cfRule>
    <cfRule type="cellIs" dxfId="31" priority="13" operator="equal">
      <formula>"STK"</formula>
    </cfRule>
    <cfRule type="cellIs" dxfId="30" priority="14" operator="equal">
      <formula>"CAR"</formula>
    </cfRule>
    <cfRule type="cellIs" dxfId="29" priority="15" operator="equal">
      <formula>"COL"</formula>
    </cfRule>
    <cfRule type="cellIs" dxfId="28" priority="16" operator="equal">
      <formula>"RIC"</formula>
    </cfRule>
    <cfRule type="cellIs" dxfId="27" priority="17" operator="equal">
      <formula>"ESS"</formula>
    </cfRule>
    <cfRule type="cellIs" dxfId="26" priority="18" operator="equal">
      <formula>"KAN"</formula>
    </cfRule>
    <cfRule type="cellIs" dxfId="25" priority="19" operator="equal">
      <formula>"SYD"</formula>
    </cfRule>
    <cfRule type="cellIs" dxfId="24" priority="20" operator="equal">
      <formula>"MEL"</formula>
    </cfRule>
  </conditionalFormatting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1E0DC-36BA-4981-8BBF-31FDDCAF4A18}">
  <sheetPr codeName="Sheet42">
    <tabColor theme="9" tint="0.59999389629810485"/>
    <pageSetUpPr fitToPage="1"/>
  </sheetPr>
  <dimension ref="A1:X172"/>
  <sheetViews>
    <sheetView topLeftCell="D1" workbookViewId="0">
      <selection activeCell="E23" sqref="E5:E23"/>
    </sheetView>
  </sheetViews>
  <sheetFormatPr defaultRowHeight="14.5" outlineLevelCol="1" x14ac:dyDescent="0.35"/>
  <cols>
    <col min="1" max="3" width="9.08984375" hidden="1" customWidth="1" outlineLevel="1"/>
    <col min="4" max="4" width="3.6328125" customWidth="1" collapsed="1"/>
    <col min="5" max="5" width="16.90625" bestFit="1" customWidth="1"/>
    <col min="6" max="6" width="4.54296875" style="105" customWidth="1"/>
    <col min="7" max="7" width="4.08984375" style="105" customWidth="1"/>
    <col min="8" max="8" width="4.54296875" style="105" customWidth="1"/>
    <col min="9" max="9" width="4.453125" style="105" customWidth="1"/>
    <col min="10" max="10" width="4" style="105" customWidth="1"/>
    <col min="11" max="11" width="4.08984375" style="105" bestFit="1" customWidth="1"/>
    <col min="12" max="12" width="4.453125" style="105" customWidth="1"/>
    <col min="13" max="13" width="4.36328125" style="105" customWidth="1"/>
    <col min="14" max="14" width="5.08984375" style="105" bestFit="1" customWidth="1"/>
    <col min="15" max="15" width="5.453125" style="105" customWidth="1"/>
    <col min="16" max="16" width="4.90625" style="105" customWidth="1"/>
    <col min="17" max="18" width="4.54296875" style="105" customWidth="1"/>
    <col min="19" max="19" width="3.90625" style="105" bestFit="1" customWidth="1"/>
    <col min="20" max="20" width="4.08984375" style="105" customWidth="1"/>
    <col min="21" max="21" width="4.36328125" style="105" customWidth="1"/>
    <col min="22" max="22" width="5.36328125" style="105" customWidth="1"/>
    <col min="23" max="23" width="6.36328125" style="105" customWidth="1"/>
    <col min="24" max="24" width="8.90625" collapsed="1"/>
  </cols>
  <sheetData>
    <row r="1" spans="1:23" ht="20" thickBot="1" x14ac:dyDescent="0.5">
      <c r="A1">
        <v>23</v>
      </c>
      <c r="B1">
        <v>19</v>
      </c>
      <c r="C1">
        <v>3</v>
      </c>
      <c r="E1" s="188" t="s">
        <v>113</v>
      </c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</row>
    <row r="2" spans="1:23" ht="15" thickTop="1" x14ac:dyDescent="0.35">
      <c r="A2">
        <v>17</v>
      </c>
    </row>
    <row r="4" spans="1:23" x14ac:dyDescent="0.35">
      <c r="A4" t="s">
        <v>110</v>
      </c>
      <c r="C4" t="s">
        <v>29</v>
      </c>
      <c r="E4" s="106"/>
      <c r="F4" s="107" t="s">
        <v>335</v>
      </c>
      <c r="G4" s="107" t="s">
        <v>339</v>
      </c>
      <c r="H4" s="107" t="s">
        <v>343</v>
      </c>
      <c r="I4" s="107" t="s">
        <v>342</v>
      </c>
      <c r="J4" s="107" t="s">
        <v>344</v>
      </c>
      <c r="K4" s="107" t="s">
        <v>338</v>
      </c>
      <c r="L4" s="107" t="s">
        <v>351</v>
      </c>
      <c r="M4" s="107" t="s">
        <v>341</v>
      </c>
      <c r="N4" s="107" t="s">
        <v>352</v>
      </c>
      <c r="O4" s="107" t="s">
        <v>347</v>
      </c>
      <c r="P4" s="107" t="s">
        <v>349</v>
      </c>
      <c r="Q4" s="107" t="s">
        <v>350</v>
      </c>
      <c r="R4" s="107" t="s">
        <v>336</v>
      </c>
      <c r="S4" s="107" t="s">
        <v>345</v>
      </c>
      <c r="T4" s="107" t="s">
        <v>348</v>
      </c>
      <c r="U4" s="107" t="s">
        <v>340</v>
      </c>
      <c r="V4" s="107" t="s">
        <v>346</v>
      </c>
      <c r="W4" s="108" t="s">
        <v>337</v>
      </c>
    </row>
    <row r="5" spans="1:23" ht="16.5" customHeight="1" x14ac:dyDescent="0.35">
      <c r="A5" t="b">
        <v>0</v>
      </c>
      <c r="B5">
        <v>1</v>
      </c>
      <c r="C5" t="b">
        <v>0</v>
      </c>
      <c r="E5" s="159" t="s">
        <v>387</v>
      </c>
      <c r="F5" s="160">
        <v>21</v>
      </c>
      <c r="G5" s="160"/>
      <c r="H5" s="160">
        <v>17</v>
      </c>
      <c r="I5" s="160">
        <v>22</v>
      </c>
      <c r="J5" s="160"/>
      <c r="K5" s="160"/>
      <c r="L5" s="160"/>
      <c r="M5" s="160">
        <v>23</v>
      </c>
      <c r="N5" s="160"/>
      <c r="O5" s="160">
        <v>18</v>
      </c>
      <c r="P5" s="160"/>
      <c r="Q5" s="160">
        <v>19</v>
      </c>
      <c r="R5" s="160"/>
      <c r="S5" s="160"/>
      <c r="T5" s="160"/>
      <c r="U5" s="160">
        <v>20</v>
      </c>
      <c r="V5" s="160"/>
      <c r="W5" s="161"/>
    </row>
    <row r="6" spans="1:23" ht="17.25" customHeight="1" x14ac:dyDescent="0.35">
      <c r="A6" t="b">
        <v>1</v>
      </c>
      <c r="B6">
        <v>2</v>
      </c>
      <c r="C6" t="b">
        <v>0</v>
      </c>
      <c r="E6" s="152" t="s">
        <v>388</v>
      </c>
      <c r="F6" s="105">
        <v>21</v>
      </c>
      <c r="G6" s="105">
        <v>17</v>
      </c>
      <c r="H6" s="105">
        <v>23</v>
      </c>
      <c r="I6" s="105">
        <v>22</v>
      </c>
      <c r="K6" s="105">
        <v>19</v>
      </c>
      <c r="O6" s="105">
        <v>18</v>
      </c>
      <c r="U6" s="105">
        <v>20</v>
      </c>
      <c r="W6" s="109"/>
    </row>
    <row r="7" spans="1:23" x14ac:dyDescent="0.35">
      <c r="A7" t="b">
        <v>0</v>
      </c>
      <c r="B7">
        <v>3</v>
      </c>
      <c r="C7" t="b">
        <v>1</v>
      </c>
      <c r="E7" s="152" t="s">
        <v>389</v>
      </c>
      <c r="F7" s="105">
        <v>21</v>
      </c>
      <c r="H7" s="105">
        <v>17</v>
      </c>
      <c r="I7" s="105">
        <v>22</v>
      </c>
      <c r="M7" s="105">
        <v>23</v>
      </c>
      <c r="O7" s="105">
        <v>18</v>
      </c>
      <c r="Q7" s="105">
        <v>19</v>
      </c>
      <c r="U7" s="105">
        <v>20</v>
      </c>
      <c r="W7" s="109"/>
    </row>
    <row r="8" spans="1:23" x14ac:dyDescent="0.35">
      <c r="A8" t="b">
        <v>0</v>
      </c>
      <c r="B8">
        <v>4</v>
      </c>
      <c r="C8" t="b">
        <v>1</v>
      </c>
      <c r="E8" s="152" t="s">
        <v>390</v>
      </c>
      <c r="F8" s="105">
        <v>21</v>
      </c>
      <c r="G8" s="105">
        <v>19</v>
      </c>
      <c r="H8" s="105">
        <v>17</v>
      </c>
      <c r="I8" s="105">
        <v>22</v>
      </c>
      <c r="M8" s="105">
        <v>20</v>
      </c>
      <c r="O8" s="105">
        <v>18</v>
      </c>
      <c r="U8" s="105">
        <v>23</v>
      </c>
      <c r="W8" s="109"/>
    </row>
    <row r="9" spans="1:23" x14ac:dyDescent="0.35">
      <c r="A9" t="b">
        <v>0</v>
      </c>
      <c r="B9">
        <v>5</v>
      </c>
      <c r="C9" t="b">
        <v>1</v>
      </c>
      <c r="E9" s="152" t="s">
        <v>391</v>
      </c>
      <c r="F9" s="105">
        <v>21</v>
      </c>
      <c r="H9" s="105">
        <v>17</v>
      </c>
      <c r="I9" s="105">
        <v>22</v>
      </c>
      <c r="K9" s="105">
        <v>19</v>
      </c>
      <c r="M9" s="105">
        <v>20</v>
      </c>
      <c r="O9" s="105">
        <v>18</v>
      </c>
      <c r="U9" s="105">
        <v>23</v>
      </c>
      <c r="W9" s="109"/>
    </row>
    <row r="10" spans="1:23" collapsed="1" x14ac:dyDescent="0.35">
      <c r="A10" t="b">
        <v>0</v>
      </c>
      <c r="B10">
        <v>6</v>
      </c>
      <c r="C10" t="b">
        <v>0</v>
      </c>
      <c r="E10" s="152" t="s">
        <v>392</v>
      </c>
      <c r="F10" s="105">
        <v>21</v>
      </c>
      <c r="G10" s="105">
        <v>19</v>
      </c>
      <c r="H10" s="105">
        <v>17</v>
      </c>
      <c r="I10" s="105">
        <v>22</v>
      </c>
      <c r="O10" s="105">
        <v>18</v>
      </c>
      <c r="T10" s="105">
        <v>20</v>
      </c>
      <c r="U10" s="105">
        <v>23</v>
      </c>
      <c r="W10" s="109"/>
    </row>
    <row r="11" spans="1:23" x14ac:dyDescent="0.35">
      <c r="A11" t="b">
        <v>0</v>
      </c>
      <c r="B11">
        <v>7</v>
      </c>
      <c r="C11" t="b">
        <v>0</v>
      </c>
      <c r="E11" s="152" t="s">
        <v>393</v>
      </c>
      <c r="F11" s="105">
        <v>21</v>
      </c>
      <c r="G11" s="105">
        <v>19</v>
      </c>
      <c r="H11" s="105">
        <v>17</v>
      </c>
      <c r="I11" s="105">
        <v>22</v>
      </c>
      <c r="M11" s="105">
        <v>23</v>
      </c>
      <c r="O11" s="105">
        <v>18</v>
      </c>
      <c r="U11" s="105">
        <v>20</v>
      </c>
      <c r="W11" s="109"/>
    </row>
    <row r="12" spans="1:23" x14ac:dyDescent="0.35">
      <c r="A12" t="b">
        <v>0</v>
      </c>
      <c r="B12">
        <v>8</v>
      </c>
      <c r="C12" t="b">
        <v>0</v>
      </c>
      <c r="E12" s="152" t="s">
        <v>394</v>
      </c>
      <c r="F12" s="105">
        <v>21</v>
      </c>
      <c r="H12" s="105">
        <v>17</v>
      </c>
      <c r="I12" s="105">
        <v>22</v>
      </c>
      <c r="K12" s="105">
        <v>19</v>
      </c>
      <c r="O12" s="105">
        <v>18</v>
      </c>
      <c r="Q12" s="105">
        <v>23</v>
      </c>
      <c r="U12" s="105">
        <v>20</v>
      </c>
      <c r="W12" s="109"/>
    </row>
    <row r="13" spans="1:23" x14ac:dyDescent="0.35">
      <c r="A13" t="b">
        <v>0</v>
      </c>
      <c r="B13">
        <v>9</v>
      </c>
      <c r="C13" t="b">
        <v>1</v>
      </c>
      <c r="E13" s="152" t="s">
        <v>395</v>
      </c>
      <c r="F13" s="105">
        <v>21</v>
      </c>
      <c r="G13" s="105">
        <v>19</v>
      </c>
      <c r="H13" s="105">
        <v>17</v>
      </c>
      <c r="I13" s="105">
        <v>22</v>
      </c>
      <c r="O13" s="105">
        <v>18</v>
      </c>
      <c r="T13" s="105">
        <v>23</v>
      </c>
      <c r="U13" s="105">
        <v>20</v>
      </c>
      <c r="W13" s="109"/>
    </row>
    <row r="14" spans="1:23" x14ac:dyDescent="0.35">
      <c r="A14" t="b">
        <v>0</v>
      </c>
      <c r="B14">
        <v>10</v>
      </c>
      <c r="C14" t="b">
        <v>1</v>
      </c>
      <c r="E14" s="152" t="s">
        <v>396</v>
      </c>
      <c r="F14" s="105">
        <v>21</v>
      </c>
      <c r="H14" s="105">
        <v>17</v>
      </c>
      <c r="I14" s="105">
        <v>22</v>
      </c>
      <c r="K14" s="105">
        <v>19</v>
      </c>
      <c r="O14" s="105">
        <v>18</v>
      </c>
      <c r="T14" s="105">
        <v>20</v>
      </c>
      <c r="U14" s="105">
        <v>23</v>
      </c>
      <c r="W14" s="109"/>
    </row>
    <row r="15" spans="1:23" collapsed="1" x14ac:dyDescent="0.35">
      <c r="A15" t="b">
        <v>0</v>
      </c>
      <c r="B15">
        <v>11</v>
      </c>
      <c r="C15" t="b">
        <v>1</v>
      </c>
      <c r="E15" s="152" t="s">
        <v>382</v>
      </c>
      <c r="F15" s="105">
        <v>21</v>
      </c>
      <c r="H15" s="105">
        <v>17</v>
      </c>
      <c r="I15" s="105">
        <v>22</v>
      </c>
      <c r="O15" s="105">
        <v>18</v>
      </c>
      <c r="Q15" s="105">
        <v>19</v>
      </c>
      <c r="T15" s="105">
        <v>20</v>
      </c>
      <c r="U15" s="105">
        <v>23</v>
      </c>
      <c r="W15" s="109"/>
    </row>
    <row r="16" spans="1:23" x14ac:dyDescent="0.35">
      <c r="A16" t="b">
        <v>0</v>
      </c>
      <c r="B16">
        <v>12</v>
      </c>
      <c r="C16" t="b">
        <v>0</v>
      </c>
      <c r="E16" s="152" t="s">
        <v>397</v>
      </c>
      <c r="F16" s="105">
        <v>21</v>
      </c>
      <c r="G16" s="105">
        <v>19</v>
      </c>
      <c r="I16" s="105">
        <v>22</v>
      </c>
      <c r="M16" s="105">
        <v>20</v>
      </c>
      <c r="O16" s="105">
        <v>18</v>
      </c>
      <c r="T16" s="105">
        <v>17</v>
      </c>
      <c r="U16" s="105">
        <v>23</v>
      </c>
      <c r="W16" s="109"/>
    </row>
    <row r="17" spans="1:23" x14ac:dyDescent="0.35">
      <c r="A17" t="b">
        <v>0</v>
      </c>
      <c r="B17">
        <v>13</v>
      </c>
      <c r="C17" t="b">
        <v>0</v>
      </c>
      <c r="E17" s="152" t="s">
        <v>398</v>
      </c>
      <c r="F17" s="105">
        <v>21</v>
      </c>
      <c r="I17" s="105">
        <v>22</v>
      </c>
      <c r="K17" s="105">
        <v>19</v>
      </c>
      <c r="O17" s="105">
        <v>18</v>
      </c>
      <c r="Q17" s="105">
        <v>23</v>
      </c>
      <c r="T17" s="105">
        <v>17</v>
      </c>
      <c r="U17" s="105">
        <v>20</v>
      </c>
      <c r="W17" s="109"/>
    </row>
    <row r="18" spans="1:23" x14ac:dyDescent="0.35">
      <c r="A18" t="b">
        <v>0</v>
      </c>
      <c r="B18">
        <v>14</v>
      </c>
      <c r="C18" t="b">
        <v>0</v>
      </c>
      <c r="E18" s="152" t="s">
        <v>399</v>
      </c>
      <c r="H18" s="105">
        <v>22</v>
      </c>
      <c r="I18" s="105">
        <v>17</v>
      </c>
      <c r="M18" s="105">
        <v>23</v>
      </c>
      <c r="O18" s="105">
        <v>18</v>
      </c>
      <c r="Q18" s="105">
        <v>21</v>
      </c>
      <c r="T18" s="105">
        <v>20</v>
      </c>
      <c r="V18" s="105">
        <v>19</v>
      </c>
      <c r="W18" s="109"/>
    </row>
    <row r="19" spans="1:23" x14ac:dyDescent="0.35">
      <c r="A19" t="b">
        <v>0</v>
      </c>
      <c r="B19">
        <v>15</v>
      </c>
      <c r="C19" t="b">
        <v>1</v>
      </c>
      <c r="E19" s="152" t="s">
        <v>400</v>
      </c>
      <c r="F19" s="105">
        <v>21</v>
      </c>
      <c r="G19" s="105">
        <v>19</v>
      </c>
      <c r="H19" s="105">
        <v>17</v>
      </c>
      <c r="I19" s="105">
        <v>22</v>
      </c>
      <c r="O19" s="105">
        <v>18</v>
      </c>
      <c r="Q19" s="105">
        <v>23</v>
      </c>
      <c r="U19" s="105">
        <v>20</v>
      </c>
      <c r="W19" s="109"/>
    </row>
    <row r="20" spans="1:23" x14ac:dyDescent="0.35">
      <c r="A20" t="b">
        <v>0</v>
      </c>
      <c r="B20">
        <v>16</v>
      </c>
      <c r="C20" t="b">
        <v>1</v>
      </c>
      <c r="E20" s="152" t="s">
        <v>401</v>
      </c>
      <c r="F20" s="105">
        <v>21</v>
      </c>
      <c r="G20" s="105">
        <v>19</v>
      </c>
      <c r="H20" s="105">
        <v>22</v>
      </c>
      <c r="M20" s="105">
        <v>23</v>
      </c>
      <c r="O20" s="105">
        <v>18</v>
      </c>
      <c r="T20" s="105">
        <v>17</v>
      </c>
      <c r="U20" s="105">
        <v>20</v>
      </c>
      <c r="W20" s="109"/>
    </row>
    <row r="21" spans="1:23" x14ac:dyDescent="0.35">
      <c r="A21" t="b">
        <v>0</v>
      </c>
      <c r="B21">
        <v>17</v>
      </c>
      <c r="C21" t="b">
        <v>1</v>
      </c>
      <c r="E21" s="152" t="s">
        <v>402</v>
      </c>
      <c r="G21" s="105">
        <v>19</v>
      </c>
      <c r="H21" s="105">
        <v>17</v>
      </c>
      <c r="I21" s="105">
        <v>22</v>
      </c>
      <c r="O21" s="105">
        <v>18</v>
      </c>
      <c r="Q21" s="105">
        <v>23</v>
      </c>
      <c r="T21" s="105">
        <v>20</v>
      </c>
      <c r="U21" s="105">
        <v>21</v>
      </c>
      <c r="W21" s="109"/>
    </row>
    <row r="22" spans="1:23" x14ac:dyDescent="0.35">
      <c r="A22" t="b">
        <v>0</v>
      </c>
      <c r="B22">
        <v>18</v>
      </c>
      <c r="C22" t="b">
        <v>0</v>
      </c>
      <c r="E22" s="152" t="s">
        <v>403</v>
      </c>
      <c r="F22" s="105">
        <v>21</v>
      </c>
      <c r="G22" s="105">
        <v>19</v>
      </c>
      <c r="H22" s="105">
        <v>17</v>
      </c>
      <c r="I22" s="105">
        <v>22</v>
      </c>
      <c r="M22" s="105">
        <v>20</v>
      </c>
      <c r="O22" s="105">
        <v>18</v>
      </c>
      <c r="U22" s="105">
        <v>23</v>
      </c>
      <c r="W22" s="109"/>
    </row>
    <row r="23" spans="1:23" x14ac:dyDescent="0.35">
      <c r="A23" t="b">
        <v>0</v>
      </c>
      <c r="B23">
        <v>19</v>
      </c>
      <c r="C23" t="b">
        <v>0</v>
      </c>
      <c r="E23" s="152" t="s">
        <v>404</v>
      </c>
      <c r="F23" s="105">
        <v>17</v>
      </c>
      <c r="G23" s="105">
        <v>19</v>
      </c>
      <c r="I23" s="105">
        <v>22</v>
      </c>
      <c r="M23" s="105">
        <v>23</v>
      </c>
      <c r="O23" s="105">
        <v>18</v>
      </c>
      <c r="Q23" s="105">
        <v>21</v>
      </c>
      <c r="U23" s="105">
        <v>20</v>
      </c>
      <c r="W23" s="109"/>
    </row>
    <row r="24" spans="1:23" x14ac:dyDescent="0.35">
      <c r="E24" s="152"/>
      <c r="W24" s="109"/>
    </row>
    <row r="25" spans="1:23" x14ac:dyDescent="0.35">
      <c r="E25" s="152"/>
      <c r="W25" s="109"/>
    </row>
    <row r="26" spans="1:23" x14ac:dyDescent="0.35">
      <c r="E26" s="152"/>
      <c r="W26" s="109"/>
    </row>
    <row r="27" spans="1:23" x14ac:dyDescent="0.35">
      <c r="E27" s="152"/>
      <c r="W27" s="109"/>
    </row>
    <row r="28" spans="1:23" x14ac:dyDescent="0.35">
      <c r="E28" s="152"/>
      <c r="W28" s="109"/>
    </row>
    <row r="29" spans="1:23" x14ac:dyDescent="0.35">
      <c r="E29" s="152"/>
      <c r="W29" s="109"/>
    </row>
    <row r="30" spans="1:23" x14ac:dyDescent="0.35">
      <c r="E30" s="152"/>
      <c r="W30" s="109"/>
    </row>
    <row r="31" spans="1:23" x14ac:dyDescent="0.35">
      <c r="E31" s="152"/>
      <c r="W31" s="109"/>
    </row>
    <row r="32" spans="1:23" x14ac:dyDescent="0.35">
      <c r="E32" s="152"/>
      <c r="W32" s="109"/>
    </row>
    <row r="33" spans="5:23" x14ac:dyDescent="0.35">
      <c r="E33" s="152"/>
      <c r="W33" s="109"/>
    </row>
    <row r="34" spans="5:23" x14ac:dyDescent="0.35">
      <c r="E34" s="152"/>
      <c r="W34" s="109"/>
    </row>
    <row r="35" spans="5:23" x14ac:dyDescent="0.35">
      <c r="E35" s="152"/>
      <c r="W35" s="109"/>
    </row>
    <row r="36" spans="5:23" x14ac:dyDescent="0.35">
      <c r="E36" s="152"/>
      <c r="W36" s="109"/>
    </row>
    <row r="37" spans="5:23" x14ac:dyDescent="0.35">
      <c r="E37" s="152"/>
      <c r="W37" s="109"/>
    </row>
    <row r="38" spans="5:23" x14ac:dyDescent="0.35">
      <c r="E38" s="152"/>
      <c r="W38" s="109"/>
    </row>
    <row r="39" spans="5:23" x14ac:dyDescent="0.35">
      <c r="E39" s="152"/>
      <c r="W39" s="109"/>
    </row>
    <row r="40" spans="5:23" x14ac:dyDescent="0.35">
      <c r="E40" s="152"/>
      <c r="W40" s="109"/>
    </row>
    <row r="41" spans="5:23" x14ac:dyDescent="0.35">
      <c r="E41" s="152"/>
      <c r="W41" s="109"/>
    </row>
    <row r="42" spans="5:23" x14ac:dyDescent="0.35">
      <c r="E42" s="152"/>
      <c r="W42" s="109"/>
    </row>
    <row r="43" spans="5:23" x14ac:dyDescent="0.35">
      <c r="E43" s="152"/>
      <c r="W43" s="109"/>
    </row>
    <row r="44" spans="5:23" x14ac:dyDescent="0.35">
      <c r="E44" s="152"/>
      <c r="W44" s="109"/>
    </row>
    <row r="45" spans="5:23" x14ac:dyDescent="0.35">
      <c r="E45" s="152"/>
      <c r="W45" s="109"/>
    </row>
    <row r="46" spans="5:23" x14ac:dyDescent="0.35">
      <c r="E46" s="152"/>
      <c r="W46" s="109"/>
    </row>
    <row r="47" spans="5:23" x14ac:dyDescent="0.35">
      <c r="E47" s="152"/>
      <c r="W47" s="109"/>
    </row>
    <row r="48" spans="5:23" x14ac:dyDescent="0.35">
      <c r="E48" s="152"/>
      <c r="W48" s="109"/>
    </row>
    <row r="49" spans="5:23" x14ac:dyDescent="0.35">
      <c r="E49" s="152"/>
      <c r="W49" s="109"/>
    </row>
    <row r="50" spans="5:23" x14ac:dyDescent="0.35">
      <c r="E50" s="152"/>
      <c r="W50" s="109"/>
    </row>
    <row r="51" spans="5:23" x14ac:dyDescent="0.35">
      <c r="E51" s="152"/>
      <c r="W51" s="109"/>
    </row>
    <row r="52" spans="5:23" x14ac:dyDescent="0.35">
      <c r="E52" s="152"/>
      <c r="W52" s="109"/>
    </row>
    <row r="53" spans="5:23" x14ac:dyDescent="0.35">
      <c r="E53" s="152"/>
      <c r="W53" s="109"/>
    </row>
    <row r="54" spans="5:23" x14ac:dyDescent="0.35">
      <c r="E54" s="152"/>
      <c r="W54" s="109"/>
    </row>
    <row r="55" spans="5:23" x14ac:dyDescent="0.35">
      <c r="E55" s="152"/>
      <c r="W55" s="109"/>
    </row>
    <row r="56" spans="5:23" x14ac:dyDescent="0.35">
      <c r="E56" s="152"/>
      <c r="W56" s="109"/>
    </row>
    <row r="57" spans="5:23" x14ac:dyDescent="0.35">
      <c r="E57" s="152"/>
      <c r="W57" s="109"/>
    </row>
    <row r="58" spans="5:23" x14ac:dyDescent="0.35">
      <c r="E58" s="152"/>
      <c r="W58" s="109"/>
    </row>
    <row r="59" spans="5:23" x14ac:dyDescent="0.35">
      <c r="E59" s="152"/>
      <c r="W59" s="109"/>
    </row>
    <row r="60" spans="5:23" x14ac:dyDescent="0.35">
      <c r="E60" s="152"/>
      <c r="W60" s="109"/>
    </row>
    <row r="61" spans="5:23" x14ac:dyDescent="0.35">
      <c r="E61" s="152"/>
      <c r="W61" s="109"/>
    </row>
    <row r="62" spans="5:23" x14ac:dyDescent="0.35">
      <c r="E62" s="152"/>
      <c r="W62" s="109"/>
    </row>
    <row r="63" spans="5:23" x14ac:dyDescent="0.35">
      <c r="E63" s="152"/>
      <c r="W63" s="109"/>
    </row>
    <row r="64" spans="5:23" x14ac:dyDescent="0.35">
      <c r="E64" s="152"/>
      <c r="W64" s="109"/>
    </row>
    <row r="65" spans="5:23" x14ac:dyDescent="0.35">
      <c r="E65" s="152"/>
      <c r="W65" s="109"/>
    </row>
    <row r="66" spans="5:23" x14ac:dyDescent="0.35">
      <c r="E66" s="152"/>
      <c r="W66" s="109"/>
    </row>
    <row r="67" spans="5:23" x14ac:dyDescent="0.35">
      <c r="E67" s="152"/>
      <c r="W67" s="109"/>
    </row>
    <row r="68" spans="5:23" x14ac:dyDescent="0.35">
      <c r="E68" s="152"/>
      <c r="W68" s="109"/>
    </row>
    <row r="69" spans="5:23" x14ac:dyDescent="0.35">
      <c r="E69" s="152"/>
      <c r="W69" s="109"/>
    </row>
    <row r="70" spans="5:23" x14ac:dyDescent="0.35">
      <c r="E70" s="152"/>
      <c r="W70" s="109"/>
    </row>
    <row r="71" spans="5:23" x14ac:dyDescent="0.35">
      <c r="E71" s="152"/>
      <c r="W71" s="109"/>
    </row>
    <row r="72" spans="5:23" x14ac:dyDescent="0.35">
      <c r="E72" s="152"/>
      <c r="W72" s="109"/>
    </row>
    <row r="73" spans="5:23" x14ac:dyDescent="0.35">
      <c r="E73" s="152"/>
      <c r="W73" s="109"/>
    </row>
    <row r="74" spans="5:23" x14ac:dyDescent="0.35">
      <c r="E74" s="152"/>
      <c r="W74" s="109"/>
    </row>
    <row r="75" spans="5:23" x14ac:dyDescent="0.35">
      <c r="E75" s="152"/>
      <c r="W75" s="109"/>
    </row>
    <row r="76" spans="5:23" x14ac:dyDescent="0.35">
      <c r="E76" s="152"/>
      <c r="W76" s="109"/>
    </row>
    <row r="77" spans="5:23" x14ac:dyDescent="0.35">
      <c r="E77" s="152"/>
      <c r="W77" s="109"/>
    </row>
    <row r="78" spans="5:23" x14ac:dyDescent="0.35">
      <c r="E78" s="152"/>
      <c r="W78" s="109"/>
    </row>
    <row r="79" spans="5:23" x14ac:dyDescent="0.35">
      <c r="E79" s="152"/>
      <c r="W79" s="109"/>
    </row>
    <row r="80" spans="5:23" x14ac:dyDescent="0.35">
      <c r="E80" s="152"/>
      <c r="W80" s="109"/>
    </row>
    <row r="81" spans="5:23" x14ac:dyDescent="0.35">
      <c r="E81" s="152"/>
      <c r="W81" s="109"/>
    </row>
    <row r="82" spans="5:23" x14ac:dyDescent="0.35">
      <c r="E82" s="152"/>
      <c r="W82" s="109"/>
    </row>
    <row r="83" spans="5:23" x14ac:dyDescent="0.35">
      <c r="E83" s="152"/>
      <c r="W83" s="109"/>
    </row>
    <row r="84" spans="5:23" x14ac:dyDescent="0.35">
      <c r="E84" s="152"/>
      <c r="W84" s="109"/>
    </row>
    <row r="85" spans="5:23" x14ac:dyDescent="0.35">
      <c r="E85" s="152"/>
      <c r="W85" s="109"/>
    </row>
    <row r="86" spans="5:23" x14ac:dyDescent="0.35">
      <c r="E86" s="152"/>
      <c r="W86" s="109"/>
    </row>
    <row r="87" spans="5:23" x14ac:dyDescent="0.35">
      <c r="E87" s="152"/>
      <c r="W87" s="109"/>
    </row>
    <row r="88" spans="5:23" x14ac:dyDescent="0.35">
      <c r="E88" s="152"/>
      <c r="W88" s="109"/>
    </row>
    <row r="89" spans="5:23" x14ac:dyDescent="0.35">
      <c r="E89" s="152"/>
      <c r="W89" s="109"/>
    </row>
    <row r="90" spans="5:23" x14ac:dyDescent="0.35">
      <c r="E90" s="152"/>
      <c r="W90" s="109"/>
    </row>
    <row r="91" spans="5:23" x14ac:dyDescent="0.35">
      <c r="E91" s="152"/>
      <c r="W91" s="109"/>
    </row>
    <row r="92" spans="5:23" x14ac:dyDescent="0.35">
      <c r="E92" s="152"/>
      <c r="W92" s="109"/>
    </row>
    <row r="93" spans="5:23" x14ac:dyDescent="0.35">
      <c r="E93" s="152"/>
      <c r="W93" s="109"/>
    </row>
    <row r="94" spans="5:23" x14ac:dyDescent="0.35">
      <c r="E94" s="152"/>
      <c r="W94" s="109"/>
    </row>
    <row r="95" spans="5:23" x14ac:dyDescent="0.35">
      <c r="E95" s="152"/>
      <c r="W95" s="109"/>
    </row>
    <row r="96" spans="5:23" x14ac:dyDescent="0.35">
      <c r="E96" s="152"/>
      <c r="W96" s="109"/>
    </row>
    <row r="97" spans="5:23" x14ac:dyDescent="0.35">
      <c r="E97" s="152"/>
      <c r="W97" s="109"/>
    </row>
    <row r="98" spans="5:23" x14ac:dyDescent="0.35">
      <c r="E98" s="152"/>
      <c r="W98" s="109"/>
    </row>
    <row r="99" spans="5:23" x14ac:dyDescent="0.35">
      <c r="E99" s="152"/>
      <c r="W99" s="109"/>
    </row>
    <row r="100" spans="5:23" x14ac:dyDescent="0.35">
      <c r="E100" s="152"/>
      <c r="W100" s="109"/>
    </row>
    <row r="101" spans="5:23" x14ac:dyDescent="0.35">
      <c r="E101" s="152"/>
      <c r="W101" s="109"/>
    </row>
    <row r="102" spans="5:23" x14ac:dyDescent="0.35">
      <c r="E102" s="152"/>
      <c r="W102" s="109"/>
    </row>
    <row r="103" spans="5:23" x14ac:dyDescent="0.35">
      <c r="E103" s="152"/>
      <c r="W103" s="109"/>
    </row>
    <row r="104" spans="5:23" x14ac:dyDescent="0.35">
      <c r="E104" s="152"/>
      <c r="W104" s="109"/>
    </row>
    <row r="105" spans="5:23" x14ac:dyDescent="0.35">
      <c r="E105" s="152"/>
      <c r="W105" s="109"/>
    </row>
    <row r="106" spans="5:23" x14ac:dyDescent="0.35">
      <c r="E106" s="152"/>
      <c r="W106" s="109"/>
    </row>
    <row r="107" spans="5:23" x14ac:dyDescent="0.35">
      <c r="E107" s="152"/>
      <c r="W107" s="109"/>
    </row>
    <row r="108" spans="5:23" x14ac:dyDescent="0.35">
      <c r="E108" s="152"/>
      <c r="W108" s="109"/>
    </row>
    <row r="109" spans="5:23" x14ac:dyDescent="0.35">
      <c r="E109" s="152"/>
      <c r="W109" s="109"/>
    </row>
    <row r="110" spans="5:23" x14ac:dyDescent="0.35">
      <c r="E110" s="152"/>
      <c r="W110" s="109"/>
    </row>
    <row r="111" spans="5:23" x14ac:dyDescent="0.35">
      <c r="E111" s="152"/>
      <c r="W111" s="109"/>
    </row>
    <row r="112" spans="5:23" x14ac:dyDescent="0.35">
      <c r="E112" s="152"/>
      <c r="W112" s="109"/>
    </row>
    <row r="113" spans="5:23" x14ac:dyDescent="0.35">
      <c r="E113" s="152"/>
      <c r="W113" s="109"/>
    </row>
    <row r="114" spans="5:23" x14ac:dyDescent="0.35">
      <c r="E114" s="152"/>
      <c r="W114" s="109"/>
    </row>
    <row r="115" spans="5:23" x14ac:dyDescent="0.35">
      <c r="E115" s="152"/>
      <c r="W115" s="109"/>
    </row>
    <row r="116" spans="5:23" x14ac:dyDescent="0.35">
      <c r="E116" s="152"/>
      <c r="W116" s="109"/>
    </row>
    <row r="117" spans="5:23" x14ac:dyDescent="0.35">
      <c r="E117" s="152"/>
      <c r="W117" s="109"/>
    </row>
    <row r="118" spans="5:23" x14ac:dyDescent="0.35">
      <c r="E118" s="152"/>
      <c r="W118" s="109"/>
    </row>
    <row r="119" spans="5:23" x14ac:dyDescent="0.35">
      <c r="E119" s="152"/>
      <c r="W119" s="109"/>
    </row>
    <row r="120" spans="5:23" x14ac:dyDescent="0.35">
      <c r="E120" s="152"/>
      <c r="W120" s="109"/>
    </row>
    <row r="121" spans="5:23" x14ac:dyDescent="0.35">
      <c r="E121" s="152"/>
      <c r="W121" s="109"/>
    </row>
    <row r="122" spans="5:23" x14ac:dyDescent="0.35">
      <c r="E122" s="152"/>
      <c r="W122" s="109"/>
    </row>
    <row r="123" spans="5:23" x14ac:dyDescent="0.35">
      <c r="E123" s="152"/>
      <c r="W123" s="109"/>
    </row>
    <row r="124" spans="5:23" x14ac:dyDescent="0.35">
      <c r="E124" s="152"/>
      <c r="W124" s="109"/>
    </row>
    <row r="125" spans="5:23" x14ac:dyDescent="0.35">
      <c r="E125" s="152"/>
      <c r="W125" s="109"/>
    </row>
    <row r="126" spans="5:23" x14ac:dyDescent="0.35">
      <c r="E126" s="152"/>
      <c r="W126" s="109"/>
    </row>
    <row r="127" spans="5:23" x14ac:dyDescent="0.35">
      <c r="E127" s="152"/>
      <c r="W127" s="109"/>
    </row>
    <row r="128" spans="5:23" x14ac:dyDescent="0.35">
      <c r="E128" s="152"/>
      <c r="W128" s="109"/>
    </row>
    <row r="129" spans="5:23" x14ac:dyDescent="0.35">
      <c r="E129" s="152"/>
      <c r="W129" s="109"/>
    </row>
    <row r="130" spans="5:23" x14ac:dyDescent="0.35">
      <c r="E130" s="152"/>
      <c r="W130" s="109"/>
    </row>
    <row r="131" spans="5:23" x14ac:dyDescent="0.35">
      <c r="E131" s="152"/>
      <c r="W131" s="109"/>
    </row>
    <row r="132" spans="5:23" x14ac:dyDescent="0.35">
      <c r="E132" s="152"/>
      <c r="W132" s="109"/>
    </row>
    <row r="133" spans="5:23" x14ac:dyDescent="0.35">
      <c r="E133" s="152"/>
      <c r="W133" s="109"/>
    </row>
    <row r="134" spans="5:23" x14ac:dyDescent="0.35">
      <c r="E134" s="152"/>
      <c r="W134" s="109"/>
    </row>
    <row r="135" spans="5:23" x14ac:dyDescent="0.35">
      <c r="E135" s="152"/>
      <c r="W135" s="109"/>
    </row>
    <row r="136" spans="5:23" x14ac:dyDescent="0.35">
      <c r="E136" s="152"/>
      <c r="W136" s="109"/>
    </row>
    <row r="137" spans="5:23" x14ac:dyDescent="0.35">
      <c r="E137" s="152"/>
      <c r="W137" s="109"/>
    </row>
    <row r="138" spans="5:23" x14ac:dyDescent="0.35">
      <c r="E138" s="152"/>
      <c r="W138" s="109"/>
    </row>
    <row r="139" spans="5:23" x14ac:dyDescent="0.35">
      <c r="E139" s="152"/>
      <c r="W139" s="109"/>
    </row>
    <row r="140" spans="5:23" x14ac:dyDescent="0.35">
      <c r="E140" s="152"/>
      <c r="W140" s="109"/>
    </row>
    <row r="141" spans="5:23" x14ac:dyDescent="0.35">
      <c r="E141" s="152"/>
      <c r="W141" s="109"/>
    </row>
    <row r="142" spans="5:23" x14ac:dyDescent="0.35">
      <c r="E142" s="152"/>
      <c r="W142" s="109"/>
    </row>
    <row r="143" spans="5:23" x14ac:dyDescent="0.35">
      <c r="E143" s="152"/>
      <c r="W143" s="109"/>
    </row>
    <row r="144" spans="5:23" x14ac:dyDescent="0.35">
      <c r="E144" s="152"/>
      <c r="W144" s="109"/>
    </row>
    <row r="145" spans="5:23" x14ac:dyDescent="0.35">
      <c r="E145" s="152"/>
      <c r="W145" s="109"/>
    </row>
    <row r="146" spans="5:23" x14ac:dyDescent="0.35">
      <c r="E146" s="152"/>
      <c r="W146" s="109"/>
    </row>
    <row r="147" spans="5:23" x14ac:dyDescent="0.35">
      <c r="E147" s="152"/>
      <c r="W147" s="109"/>
    </row>
    <row r="148" spans="5:23" x14ac:dyDescent="0.35">
      <c r="E148" s="152"/>
      <c r="W148" s="109"/>
    </row>
    <row r="149" spans="5:23" x14ac:dyDescent="0.35">
      <c r="E149" s="152"/>
      <c r="W149" s="109"/>
    </row>
    <row r="150" spans="5:23" x14ac:dyDescent="0.35">
      <c r="E150" s="152"/>
      <c r="W150" s="109"/>
    </row>
    <row r="151" spans="5:23" x14ac:dyDescent="0.35">
      <c r="E151" s="152"/>
      <c r="W151" s="109"/>
    </row>
    <row r="152" spans="5:23" x14ac:dyDescent="0.35">
      <c r="E152" s="152"/>
      <c r="W152" s="109"/>
    </row>
    <row r="153" spans="5:23" x14ac:dyDescent="0.35">
      <c r="E153" s="152"/>
      <c r="W153" s="109"/>
    </row>
    <row r="154" spans="5:23" x14ac:dyDescent="0.35">
      <c r="E154" s="152"/>
      <c r="W154" s="109"/>
    </row>
    <row r="155" spans="5:23" x14ac:dyDescent="0.35">
      <c r="E155" s="152"/>
      <c r="W155" s="109"/>
    </row>
    <row r="156" spans="5:23" x14ac:dyDescent="0.35">
      <c r="E156" s="152"/>
      <c r="W156" s="109"/>
    </row>
    <row r="157" spans="5:23" x14ac:dyDescent="0.35">
      <c r="E157" s="152"/>
      <c r="W157" s="109"/>
    </row>
    <row r="158" spans="5:23" x14ac:dyDescent="0.35">
      <c r="E158" s="152"/>
      <c r="W158" s="109"/>
    </row>
    <row r="159" spans="5:23" x14ac:dyDescent="0.35">
      <c r="E159" s="152"/>
      <c r="W159" s="109"/>
    </row>
    <row r="160" spans="5:23" x14ac:dyDescent="0.35">
      <c r="E160" s="152"/>
      <c r="W160" s="109"/>
    </row>
    <row r="161" spans="5:23" x14ac:dyDescent="0.35">
      <c r="E161" s="152"/>
      <c r="W161" s="109"/>
    </row>
    <row r="162" spans="5:23" x14ac:dyDescent="0.35">
      <c r="E162" s="152"/>
      <c r="W162" s="109"/>
    </row>
    <row r="163" spans="5:23" x14ac:dyDescent="0.35">
      <c r="E163" s="152"/>
      <c r="W163" s="109"/>
    </row>
    <row r="164" spans="5:23" x14ac:dyDescent="0.35">
      <c r="E164" s="152"/>
      <c r="W164" s="109"/>
    </row>
    <row r="165" spans="5:23" x14ac:dyDescent="0.35">
      <c r="E165" s="152"/>
      <c r="W165" s="109"/>
    </row>
    <row r="166" spans="5:23" x14ac:dyDescent="0.35">
      <c r="E166" s="152"/>
      <c r="W166" s="109"/>
    </row>
    <row r="167" spans="5:23" x14ac:dyDescent="0.35">
      <c r="E167" s="152"/>
      <c r="W167" s="109"/>
    </row>
    <row r="168" spans="5:23" x14ac:dyDescent="0.35">
      <c r="E168" s="152"/>
      <c r="W168" s="109"/>
    </row>
    <row r="169" spans="5:23" x14ac:dyDescent="0.35">
      <c r="E169" s="152"/>
      <c r="W169" s="109"/>
    </row>
    <row r="170" spans="5:23" x14ac:dyDescent="0.35">
      <c r="E170" s="152"/>
      <c r="W170" s="109"/>
    </row>
    <row r="171" spans="5:23" x14ac:dyDescent="0.35">
      <c r="E171" s="152"/>
      <c r="W171" s="109"/>
    </row>
    <row r="172" spans="5:23" x14ac:dyDescent="0.35">
      <c r="E172" s="172"/>
      <c r="F172" s="173"/>
      <c r="G172" s="173"/>
      <c r="H172" s="173"/>
      <c r="I172" s="173"/>
      <c r="J172" s="173"/>
      <c r="K172" s="173"/>
      <c r="L172" s="173"/>
      <c r="M172" s="173"/>
      <c r="N172" s="173"/>
      <c r="O172" s="173"/>
      <c r="P172" s="173"/>
      <c r="Q172" s="173"/>
      <c r="R172" s="173"/>
      <c r="S172" s="173"/>
      <c r="T172" s="173"/>
      <c r="U172" s="173"/>
      <c r="V172" s="173"/>
      <c r="W172" s="174"/>
    </row>
  </sheetData>
  <mergeCells count="1">
    <mergeCell ref="E1:W1"/>
  </mergeCells>
  <conditionalFormatting sqref="E5:E172">
    <cfRule type="expression" dxfId="23" priority="9">
      <formula>$A5</formula>
    </cfRule>
  </conditionalFormatting>
  <conditionalFormatting sqref="E5:W172">
    <cfRule type="expression" dxfId="22" priority="29">
      <formula>$C5</formula>
    </cfRule>
  </conditionalFormatting>
  <conditionalFormatting sqref="F4:W4">
    <cfRule type="cellIs" dxfId="21" priority="10" operator="equal">
      <formula>"WCE"</formula>
    </cfRule>
    <cfRule type="cellIs" dxfId="20" priority="11" operator="equal">
      <formula>"HAW"</formula>
    </cfRule>
    <cfRule type="expression" dxfId="19" priority="12">
      <formula>AH4</formula>
    </cfRule>
    <cfRule type="cellIs" dxfId="18" priority="13" operator="equal">
      <formula>"WBG"</formula>
    </cfRule>
    <cfRule type="cellIs" dxfId="17" priority="14" operator="equal">
      <formula>"GCS"</formula>
    </cfRule>
    <cfRule type="cellIs" dxfId="16" priority="15" operator="equal">
      <formula>"ACR"</formula>
    </cfRule>
    <cfRule type="cellIs" dxfId="15" priority="16" operator="equal">
      <formula>"PAP"</formula>
    </cfRule>
    <cfRule type="cellIs" dxfId="14" priority="17" operator="equal">
      <formula>"GWS"</formula>
    </cfRule>
    <cfRule type="cellIs" dxfId="13" priority="18" operator="equal">
      <formula>"BRL"</formula>
    </cfRule>
    <cfRule type="cellIs" dxfId="12" priority="19" operator="equal">
      <formula>"FRE"</formula>
    </cfRule>
    <cfRule type="cellIs" dxfId="11" priority="20" operator="equal">
      <formula>"GEE"</formula>
    </cfRule>
    <cfRule type="cellIs" dxfId="10" priority="21" operator="equal">
      <formula>"STK"</formula>
    </cfRule>
    <cfRule type="cellIs" dxfId="9" priority="22" operator="equal">
      <formula>"CAR"</formula>
    </cfRule>
    <cfRule type="cellIs" dxfId="8" priority="23" operator="equal">
      <formula>"COL"</formula>
    </cfRule>
    <cfRule type="cellIs" dxfId="7" priority="24" operator="equal">
      <formula>"RIC"</formula>
    </cfRule>
    <cfRule type="cellIs" dxfId="6" priority="25" operator="equal">
      <formula>"ESS"</formula>
    </cfRule>
    <cfRule type="cellIs" dxfId="5" priority="26" operator="equal">
      <formula>"KAN"</formula>
    </cfRule>
    <cfRule type="cellIs" dxfId="4" priority="27" operator="equal">
      <formula>"SYD"</formula>
    </cfRule>
    <cfRule type="cellIs" dxfId="3" priority="28" operator="equal">
      <formula>"MEL"</formula>
    </cfRule>
  </conditionalFormatting>
  <conditionalFormatting sqref="F5:W172">
    <cfRule type="expression" dxfId="2" priority="1">
      <formula>AND(F5=ThisRoundNum,$A5)</formula>
    </cfRule>
    <cfRule type="expression" dxfId="1" priority="2">
      <formula>AND(F5=ThisRoundNum,NOT($A5))</formula>
    </cfRule>
    <cfRule type="expression" dxfId="0" priority="3">
      <formula>ISNUMBER(F5)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59979-785B-4101-BCA6-C7C7507F725A}">
  <sheetPr codeName="Sheet13">
    <tabColor theme="5" tint="0.59999389629810485"/>
  </sheetPr>
  <dimension ref="A1:E26"/>
  <sheetViews>
    <sheetView workbookViewId="0"/>
  </sheetViews>
  <sheetFormatPr defaultRowHeight="14.5" x14ac:dyDescent="0.35"/>
  <cols>
    <col min="1" max="1" width="10.1796875" bestFit="1" customWidth="1"/>
    <col min="2" max="2" width="19.90625" bestFit="1" customWidth="1"/>
    <col min="3" max="3" width="8.453125" bestFit="1" customWidth="1"/>
    <col min="4" max="4" width="13.6328125" bestFit="1" customWidth="1"/>
    <col min="5" max="5" width="24.90625" bestFit="1" customWidth="1"/>
  </cols>
  <sheetData>
    <row r="1" spans="1:5" x14ac:dyDescent="0.35">
      <c r="A1" t="s">
        <v>68</v>
      </c>
      <c r="B1" t="s">
        <v>114</v>
      </c>
      <c r="C1" t="s">
        <v>115</v>
      </c>
      <c r="D1" t="s">
        <v>116</v>
      </c>
      <c r="E1" t="s">
        <v>117</v>
      </c>
    </row>
    <row r="2" spans="1:5" x14ac:dyDescent="0.35">
      <c r="A2">
        <v>18</v>
      </c>
      <c r="B2" t="s">
        <v>118</v>
      </c>
      <c r="C2" t="b">
        <v>1</v>
      </c>
      <c r="D2" s="3">
        <v>45014.492161956019</v>
      </c>
      <c r="E2" t="b">
        <v>1</v>
      </c>
    </row>
    <row r="3" spans="1:5" x14ac:dyDescent="0.35">
      <c r="A3">
        <v>6</v>
      </c>
      <c r="B3" t="s">
        <v>119</v>
      </c>
      <c r="C3" t="b">
        <v>1</v>
      </c>
      <c r="D3" s="3">
        <v>45014.492126273151</v>
      </c>
      <c r="E3" t="b">
        <v>1</v>
      </c>
    </row>
    <row r="4" spans="1:5" x14ac:dyDescent="0.35">
      <c r="A4">
        <v>16</v>
      </c>
      <c r="B4" t="s">
        <v>120</v>
      </c>
      <c r="C4" t="b">
        <v>1</v>
      </c>
      <c r="D4" s="3">
        <v>45014.492157442131</v>
      </c>
      <c r="E4" t="b">
        <v>1</v>
      </c>
    </row>
    <row r="5" spans="1:5" x14ac:dyDescent="0.35">
      <c r="A5">
        <v>10</v>
      </c>
      <c r="B5" t="s">
        <v>121</v>
      </c>
      <c r="C5" t="b">
        <v>1</v>
      </c>
      <c r="D5" s="3">
        <v>45014.492137766203</v>
      </c>
      <c r="E5" t="b">
        <v>1</v>
      </c>
    </row>
    <row r="6" spans="1:5" x14ac:dyDescent="0.35">
      <c r="A6">
        <v>3</v>
      </c>
      <c r="B6" t="s">
        <v>122</v>
      </c>
      <c r="C6" t="b">
        <v>1</v>
      </c>
      <c r="D6" s="3">
        <v>45014.492110844905</v>
      </c>
      <c r="E6" t="b">
        <v>1</v>
      </c>
    </row>
    <row r="7" spans="1:5" x14ac:dyDescent="0.35">
      <c r="A7">
        <v>14</v>
      </c>
      <c r="B7" t="s">
        <v>123</v>
      </c>
      <c r="C7" t="b">
        <v>1</v>
      </c>
      <c r="D7" s="3">
        <v>45014.492151122686</v>
      </c>
      <c r="E7" t="b">
        <v>1</v>
      </c>
    </row>
    <row r="8" spans="1:5" x14ac:dyDescent="0.35">
      <c r="A8">
        <v>7</v>
      </c>
      <c r="B8" t="s">
        <v>124</v>
      </c>
      <c r="C8" t="b">
        <v>1</v>
      </c>
      <c r="D8" s="3">
        <v>45014.492128819445</v>
      </c>
      <c r="E8" t="b">
        <v>1</v>
      </c>
    </row>
    <row r="9" spans="1:5" x14ac:dyDescent="0.35">
      <c r="A9">
        <v>4</v>
      </c>
      <c r="B9" t="s">
        <v>125</v>
      </c>
      <c r="C9" t="b">
        <v>1</v>
      </c>
      <c r="D9" s="3">
        <v>45014.492115277775</v>
      </c>
      <c r="E9" t="b">
        <v>1</v>
      </c>
    </row>
    <row r="10" spans="1:5" x14ac:dyDescent="0.35">
      <c r="A10">
        <v>20</v>
      </c>
      <c r="B10" t="s">
        <v>126</v>
      </c>
      <c r="C10" t="b">
        <v>1</v>
      </c>
      <c r="D10" s="3">
        <v>45016.145285335646</v>
      </c>
      <c r="E10" t="b">
        <v>1</v>
      </c>
    </row>
    <row r="11" spans="1:5" x14ac:dyDescent="0.35">
      <c r="A11">
        <v>15</v>
      </c>
      <c r="B11" t="s">
        <v>127</v>
      </c>
      <c r="C11" t="b">
        <v>1</v>
      </c>
      <c r="D11" s="3">
        <v>45014.492154363426</v>
      </c>
      <c r="E11" t="b">
        <v>1</v>
      </c>
    </row>
    <row r="12" spans="1:5" x14ac:dyDescent="0.35">
      <c r="A12">
        <v>5</v>
      </c>
      <c r="B12" t="s">
        <v>128</v>
      </c>
      <c r="C12" t="b">
        <v>1</v>
      </c>
      <c r="D12" s="3">
        <v>45014.492122418982</v>
      </c>
      <c r="E12" t="b">
        <v>1</v>
      </c>
    </row>
    <row r="13" spans="1:5" x14ac:dyDescent="0.35">
      <c r="A13">
        <v>12</v>
      </c>
      <c r="B13" t="s">
        <v>129</v>
      </c>
      <c r="C13" t="b">
        <v>1</v>
      </c>
      <c r="D13" s="3">
        <v>45014.49214603009</v>
      </c>
      <c r="E13" t="b">
        <v>1</v>
      </c>
    </row>
    <row r="14" spans="1:5" x14ac:dyDescent="0.35">
      <c r="A14">
        <v>22</v>
      </c>
      <c r="B14" t="s">
        <v>130</v>
      </c>
      <c r="C14" t="b">
        <v>1</v>
      </c>
      <c r="D14" s="3">
        <v>45028.300608067133</v>
      </c>
      <c r="E14" t="b">
        <v>1</v>
      </c>
    </row>
    <row r="15" spans="1:5" x14ac:dyDescent="0.35">
      <c r="A15">
        <v>21</v>
      </c>
      <c r="B15" t="s">
        <v>131</v>
      </c>
      <c r="C15" t="b">
        <v>1</v>
      </c>
      <c r="D15" s="3">
        <v>45019.014441550928</v>
      </c>
      <c r="E15" t="b">
        <v>1</v>
      </c>
    </row>
    <row r="16" spans="1:5" x14ac:dyDescent="0.35">
      <c r="A16">
        <v>9</v>
      </c>
      <c r="B16" t="s">
        <v>132</v>
      </c>
      <c r="C16" t="b">
        <v>1</v>
      </c>
      <c r="D16" s="3">
        <v>45014.492134490742</v>
      </c>
      <c r="E16" t="b">
        <v>1</v>
      </c>
    </row>
    <row r="17" spans="1:5" x14ac:dyDescent="0.35">
      <c r="A17">
        <v>23</v>
      </c>
      <c r="B17" t="s">
        <v>133</v>
      </c>
      <c r="C17" t="b">
        <v>1</v>
      </c>
      <c r="D17" s="3">
        <v>45031.44659216435</v>
      </c>
      <c r="E17" t="b">
        <v>1</v>
      </c>
    </row>
    <row r="18" spans="1:5" x14ac:dyDescent="0.35">
      <c r="A18">
        <v>2</v>
      </c>
      <c r="B18" t="s">
        <v>134</v>
      </c>
      <c r="C18" t="b">
        <v>1</v>
      </c>
      <c r="D18" s="3">
        <v>45014.492108067127</v>
      </c>
      <c r="E18" t="b">
        <v>1</v>
      </c>
    </row>
    <row r="19" spans="1:5" x14ac:dyDescent="0.35">
      <c r="A19">
        <v>1</v>
      </c>
      <c r="B19" t="s">
        <v>135</v>
      </c>
      <c r="C19" t="b">
        <v>1</v>
      </c>
      <c r="D19" s="3">
        <v>45014.492104861114</v>
      </c>
      <c r="E19" t="b">
        <v>1</v>
      </c>
    </row>
    <row r="20" spans="1:5" x14ac:dyDescent="0.35">
      <c r="A20">
        <v>24</v>
      </c>
      <c r="B20" t="s">
        <v>136</v>
      </c>
      <c r="C20" t="b">
        <v>1</v>
      </c>
      <c r="D20" s="3">
        <v>45411.051382638892</v>
      </c>
      <c r="E20" t="b">
        <v>1</v>
      </c>
    </row>
    <row r="21" spans="1:5" x14ac:dyDescent="0.35">
      <c r="A21">
        <v>19</v>
      </c>
      <c r="B21" t="s">
        <v>137</v>
      </c>
      <c r="C21" t="b">
        <v>1</v>
      </c>
      <c r="D21" s="3">
        <v>45016.142232442129</v>
      </c>
      <c r="E21" t="b">
        <v>1</v>
      </c>
    </row>
    <row r="22" spans="1:5" x14ac:dyDescent="0.35">
      <c r="A22">
        <v>8</v>
      </c>
      <c r="B22" t="s">
        <v>138</v>
      </c>
      <c r="C22" t="b">
        <v>1</v>
      </c>
      <c r="D22" s="3">
        <v>45014.49213136574</v>
      </c>
      <c r="E22" t="b">
        <v>1</v>
      </c>
    </row>
    <row r="23" spans="1:5" x14ac:dyDescent="0.35">
      <c r="A23">
        <v>17</v>
      </c>
      <c r="B23" t="s">
        <v>139</v>
      </c>
      <c r="C23" t="b">
        <v>1</v>
      </c>
      <c r="D23" s="3">
        <v>45014.492159837966</v>
      </c>
      <c r="E23" t="b">
        <v>1</v>
      </c>
    </row>
    <row r="24" spans="1:5" x14ac:dyDescent="0.35">
      <c r="A24">
        <v>13</v>
      </c>
      <c r="B24" t="s">
        <v>140</v>
      </c>
      <c r="C24" t="b">
        <v>1</v>
      </c>
      <c r="D24" s="3">
        <v>45014.492148958336</v>
      </c>
      <c r="E24" t="b">
        <v>1</v>
      </c>
    </row>
    <row r="25" spans="1:5" x14ac:dyDescent="0.35">
      <c r="A25">
        <v>25</v>
      </c>
      <c r="B25" t="s">
        <v>141</v>
      </c>
      <c r="C25" t="b">
        <v>1</v>
      </c>
      <c r="D25" s="3">
        <v>45515</v>
      </c>
      <c r="E25" t="b">
        <v>1</v>
      </c>
    </row>
    <row r="26" spans="1:5" x14ac:dyDescent="0.35">
      <c r="A26">
        <v>11</v>
      </c>
      <c r="B26" t="s">
        <v>142</v>
      </c>
      <c r="C26" t="b">
        <v>1</v>
      </c>
      <c r="D26" s="3">
        <v>45014.492143206022</v>
      </c>
      <c r="E26" t="b">
        <v>1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87CFF-F2C7-4A59-BE75-990E92CD118B}">
  <sheetPr codeName="Sheet6">
    <tabColor theme="5" tint="0.59999389629810485"/>
  </sheetPr>
  <dimension ref="A1:AB154"/>
  <sheetViews>
    <sheetView workbookViewId="0"/>
  </sheetViews>
  <sheetFormatPr defaultRowHeight="14.5" x14ac:dyDescent="0.35"/>
  <cols>
    <col min="1" max="1" width="16.453125" bestFit="1" customWidth="1"/>
    <col min="2" max="2" width="12.6328125" bestFit="1" customWidth="1"/>
    <col min="3" max="3" width="10.1796875" bestFit="1" customWidth="1"/>
    <col min="4" max="4" width="19.90625" bestFit="1" customWidth="1"/>
    <col min="5" max="5" width="8.453125" bestFit="1" customWidth="1"/>
    <col min="6" max="6" width="10.36328125" bestFit="1" customWidth="1"/>
    <col min="7" max="7" width="11.6328125" bestFit="1" customWidth="1"/>
    <col min="8" max="8" width="13.81640625" bestFit="1" customWidth="1"/>
    <col min="9" max="9" width="12.6328125" bestFit="1" customWidth="1"/>
    <col min="10" max="10" width="14" bestFit="1" customWidth="1"/>
    <col min="11" max="11" width="12.6328125" bestFit="1" customWidth="1"/>
    <col min="12" max="12" width="15.54296875" bestFit="1" customWidth="1"/>
    <col min="13" max="13" width="9.36328125" bestFit="1" customWidth="1"/>
    <col min="14" max="14" width="9" bestFit="1" customWidth="1"/>
    <col min="15" max="15" width="15.54296875" bestFit="1" customWidth="1"/>
    <col min="16" max="16" width="16" bestFit="1" customWidth="1"/>
    <col min="17" max="17" width="11" bestFit="1" customWidth="1"/>
    <col min="18" max="18" width="13.08984375" bestFit="1" customWidth="1"/>
    <col min="19" max="19" width="18.6328125" bestFit="1" customWidth="1"/>
    <col min="20" max="20" width="19.81640625" bestFit="1" customWidth="1"/>
    <col min="21" max="21" width="9.54296875" bestFit="1" customWidth="1"/>
    <col min="22" max="22" width="12" bestFit="1" customWidth="1"/>
    <col min="23" max="23" width="9.90625" bestFit="1" customWidth="1"/>
    <col min="24" max="24" width="18.54296875" bestFit="1" customWidth="1"/>
    <col min="25" max="25" width="27.81640625" bestFit="1" customWidth="1"/>
    <col min="26" max="26" width="14.54296875" bestFit="1" customWidth="1"/>
    <col min="27" max="27" width="23.90625" bestFit="1" customWidth="1"/>
    <col min="28" max="28" width="29.36328125" bestFit="1" customWidth="1"/>
  </cols>
  <sheetData>
    <row r="1" spans="1:28" x14ac:dyDescent="0.35">
      <c r="A1" t="s">
        <v>143</v>
      </c>
      <c r="B1" t="s">
        <v>144</v>
      </c>
      <c r="C1" t="s">
        <v>68</v>
      </c>
      <c r="D1" t="s">
        <v>114</v>
      </c>
      <c r="E1" t="s">
        <v>115</v>
      </c>
      <c r="F1" t="s">
        <v>59</v>
      </c>
      <c r="G1" t="s">
        <v>71</v>
      </c>
      <c r="H1" t="s">
        <v>55</v>
      </c>
      <c r="I1" t="s">
        <v>145</v>
      </c>
      <c r="J1" t="s">
        <v>73</v>
      </c>
      <c r="K1" t="s">
        <v>74</v>
      </c>
      <c r="L1" t="s">
        <v>75</v>
      </c>
      <c r="M1" t="s">
        <v>37</v>
      </c>
      <c r="N1" t="s">
        <v>38</v>
      </c>
      <c r="O1" t="s">
        <v>146</v>
      </c>
      <c r="P1" t="s">
        <v>39</v>
      </c>
      <c r="Q1" t="s">
        <v>147</v>
      </c>
      <c r="R1" t="s">
        <v>76</v>
      </c>
      <c r="S1" t="s">
        <v>148</v>
      </c>
      <c r="T1" t="s">
        <v>149</v>
      </c>
      <c r="U1" t="s">
        <v>150</v>
      </c>
      <c r="V1" t="s">
        <v>151</v>
      </c>
      <c r="W1" t="s">
        <v>70</v>
      </c>
      <c r="X1" t="s">
        <v>77</v>
      </c>
      <c r="Y1" t="s">
        <v>152</v>
      </c>
      <c r="Z1" t="s">
        <v>153</v>
      </c>
      <c r="AA1" t="s">
        <v>72</v>
      </c>
      <c r="AB1" t="s">
        <v>154</v>
      </c>
    </row>
    <row r="2" spans="1:28" x14ac:dyDescent="0.35">
      <c r="A2" t="b">
        <v>1</v>
      </c>
      <c r="B2" t="b">
        <v>1</v>
      </c>
      <c r="C2">
        <v>6</v>
      </c>
      <c r="D2" t="s">
        <v>119</v>
      </c>
      <c r="E2" t="b">
        <v>1</v>
      </c>
      <c r="F2">
        <v>131</v>
      </c>
      <c r="G2" t="s">
        <v>160</v>
      </c>
      <c r="H2" t="s">
        <v>161</v>
      </c>
      <c r="I2">
        <v>141</v>
      </c>
      <c r="J2">
        <v>8</v>
      </c>
      <c r="K2">
        <v>149</v>
      </c>
      <c r="L2">
        <v>0.71212121212121215</v>
      </c>
      <c r="M2" t="s">
        <v>162</v>
      </c>
      <c r="N2" t="s">
        <v>163</v>
      </c>
      <c r="O2">
        <v>6</v>
      </c>
      <c r="P2" t="s">
        <v>164</v>
      </c>
      <c r="Q2">
        <v>454293689</v>
      </c>
      <c r="R2" t="b">
        <v>1</v>
      </c>
      <c r="S2">
        <v>170</v>
      </c>
      <c r="T2" t="b">
        <v>0</v>
      </c>
      <c r="U2">
        <v>16</v>
      </c>
      <c r="V2">
        <v>0</v>
      </c>
      <c r="W2">
        <v>-1</v>
      </c>
      <c r="X2">
        <v>132</v>
      </c>
      <c r="Y2">
        <v>5</v>
      </c>
      <c r="Z2">
        <v>198</v>
      </c>
      <c r="AA2">
        <v>7</v>
      </c>
      <c r="AB2">
        <v>41</v>
      </c>
    </row>
    <row r="3" spans="1:28" x14ac:dyDescent="0.35">
      <c r="A3" t="b">
        <v>1</v>
      </c>
      <c r="B3" t="b">
        <v>1</v>
      </c>
      <c r="C3">
        <v>6</v>
      </c>
      <c r="D3" t="s">
        <v>119</v>
      </c>
      <c r="E3" t="b">
        <v>1</v>
      </c>
      <c r="F3">
        <v>106</v>
      </c>
      <c r="G3" t="s">
        <v>155</v>
      </c>
      <c r="H3" t="s">
        <v>156</v>
      </c>
      <c r="I3">
        <v>138</v>
      </c>
      <c r="J3">
        <v>8</v>
      </c>
      <c r="K3">
        <v>146</v>
      </c>
      <c r="L3">
        <v>0.69696969696969702</v>
      </c>
      <c r="M3" t="s">
        <v>157</v>
      </c>
      <c r="N3" t="s">
        <v>158</v>
      </c>
      <c r="O3">
        <v>6</v>
      </c>
      <c r="P3" t="s">
        <v>159</v>
      </c>
      <c r="Q3">
        <v>2082771980</v>
      </c>
      <c r="R3" t="b">
        <v>1</v>
      </c>
      <c r="S3">
        <v>188</v>
      </c>
      <c r="T3" t="b">
        <v>0</v>
      </c>
      <c r="U3">
        <v>33</v>
      </c>
      <c r="V3">
        <v>0</v>
      </c>
      <c r="W3">
        <v>-1</v>
      </c>
      <c r="X3">
        <v>130</v>
      </c>
      <c r="Y3">
        <v>5</v>
      </c>
      <c r="Z3">
        <v>198</v>
      </c>
      <c r="AA3">
        <v>6</v>
      </c>
      <c r="AB3">
        <v>18</v>
      </c>
    </row>
    <row r="4" spans="1:28" x14ac:dyDescent="0.35">
      <c r="A4" t="b">
        <v>1</v>
      </c>
      <c r="B4" t="b">
        <v>1</v>
      </c>
      <c r="C4">
        <v>6</v>
      </c>
      <c r="D4" t="s">
        <v>119</v>
      </c>
      <c r="E4" t="b">
        <v>1</v>
      </c>
      <c r="F4">
        <v>97</v>
      </c>
      <c r="G4" t="s">
        <v>165</v>
      </c>
      <c r="H4" t="s">
        <v>166</v>
      </c>
      <c r="I4">
        <v>136</v>
      </c>
      <c r="J4">
        <v>8</v>
      </c>
      <c r="K4">
        <v>144</v>
      </c>
      <c r="L4">
        <v>0.68686868686868685</v>
      </c>
      <c r="M4" t="s">
        <v>162</v>
      </c>
      <c r="N4" t="s">
        <v>163</v>
      </c>
      <c r="O4">
        <v>6</v>
      </c>
      <c r="P4" t="s">
        <v>159</v>
      </c>
      <c r="Q4">
        <v>1032105465</v>
      </c>
      <c r="R4" t="b">
        <v>0</v>
      </c>
      <c r="S4">
        <v>0</v>
      </c>
      <c r="T4" t="b">
        <v>0</v>
      </c>
      <c r="U4">
        <v>43</v>
      </c>
      <c r="V4">
        <v>0</v>
      </c>
      <c r="W4">
        <v>-1</v>
      </c>
      <c r="X4">
        <v>130</v>
      </c>
      <c r="Y4">
        <v>5</v>
      </c>
      <c r="Z4">
        <v>198</v>
      </c>
      <c r="AA4">
        <v>5</v>
      </c>
      <c r="AB4">
        <v>0</v>
      </c>
    </row>
    <row r="5" spans="1:28" x14ac:dyDescent="0.35">
      <c r="A5" t="b">
        <v>1</v>
      </c>
      <c r="B5" t="b">
        <v>1</v>
      </c>
      <c r="C5">
        <v>16</v>
      </c>
      <c r="D5" t="s">
        <v>120</v>
      </c>
      <c r="E5" t="b">
        <v>1</v>
      </c>
      <c r="F5">
        <v>187</v>
      </c>
      <c r="G5" t="s">
        <v>167</v>
      </c>
      <c r="H5" t="s">
        <v>168</v>
      </c>
      <c r="I5">
        <v>140</v>
      </c>
      <c r="J5">
        <v>6</v>
      </c>
      <c r="K5">
        <v>146</v>
      </c>
      <c r="L5">
        <v>0.70707070707070707</v>
      </c>
      <c r="M5" t="s">
        <v>157</v>
      </c>
      <c r="N5" t="s">
        <v>163</v>
      </c>
      <c r="O5">
        <v>16</v>
      </c>
      <c r="P5" t="s">
        <v>164</v>
      </c>
      <c r="Q5">
        <v>1515706439</v>
      </c>
      <c r="R5" t="b">
        <v>0</v>
      </c>
      <c r="S5">
        <v>0</v>
      </c>
      <c r="T5" t="b">
        <v>0</v>
      </c>
      <c r="U5">
        <v>43</v>
      </c>
      <c r="V5">
        <v>0</v>
      </c>
      <c r="W5">
        <v>-1</v>
      </c>
      <c r="X5">
        <v>130</v>
      </c>
      <c r="Y5">
        <v>7</v>
      </c>
      <c r="Z5">
        <v>198</v>
      </c>
      <c r="AA5">
        <v>7</v>
      </c>
      <c r="AB5">
        <v>34</v>
      </c>
    </row>
    <row r="6" spans="1:28" x14ac:dyDescent="0.35">
      <c r="A6" t="b">
        <v>1</v>
      </c>
      <c r="B6" t="b">
        <v>1</v>
      </c>
      <c r="C6">
        <v>16</v>
      </c>
      <c r="D6" t="s">
        <v>120</v>
      </c>
      <c r="E6" t="b">
        <v>1</v>
      </c>
      <c r="F6">
        <v>72</v>
      </c>
      <c r="G6" t="s">
        <v>171</v>
      </c>
      <c r="H6" t="s">
        <v>168</v>
      </c>
      <c r="I6">
        <v>135</v>
      </c>
      <c r="J6">
        <v>6</v>
      </c>
      <c r="K6">
        <v>141</v>
      </c>
      <c r="L6">
        <v>0.68181818181818177</v>
      </c>
      <c r="M6" t="s">
        <v>162</v>
      </c>
      <c r="N6" t="s">
        <v>163</v>
      </c>
      <c r="O6">
        <v>16</v>
      </c>
      <c r="P6" t="s">
        <v>164</v>
      </c>
      <c r="Q6">
        <v>341097102</v>
      </c>
      <c r="R6" t="b">
        <v>0</v>
      </c>
      <c r="S6">
        <v>0</v>
      </c>
      <c r="T6" t="b">
        <v>0</v>
      </c>
      <c r="U6">
        <v>90</v>
      </c>
      <c r="V6">
        <v>0</v>
      </c>
      <c r="W6">
        <v>-1</v>
      </c>
      <c r="X6">
        <v>133</v>
      </c>
      <c r="Y6">
        <v>7</v>
      </c>
      <c r="Z6">
        <v>198</v>
      </c>
      <c r="AA6">
        <v>7</v>
      </c>
      <c r="AB6">
        <v>34</v>
      </c>
    </row>
    <row r="7" spans="1:28" x14ac:dyDescent="0.35">
      <c r="A7" t="b">
        <v>1</v>
      </c>
      <c r="B7" t="b">
        <v>1</v>
      </c>
      <c r="C7">
        <v>16</v>
      </c>
      <c r="D7" t="s">
        <v>120</v>
      </c>
      <c r="E7" t="b">
        <v>1</v>
      </c>
      <c r="F7">
        <v>61</v>
      </c>
      <c r="G7" t="s">
        <v>172</v>
      </c>
      <c r="H7" t="s">
        <v>173</v>
      </c>
      <c r="I7">
        <v>140</v>
      </c>
      <c r="J7">
        <v>0</v>
      </c>
      <c r="K7">
        <v>140</v>
      </c>
      <c r="L7">
        <v>0.70707070707070707</v>
      </c>
      <c r="M7" t="s">
        <v>157</v>
      </c>
      <c r="N7" t="s">
        <v>158</v>
      </c>
      <c r="O7">
        <v>16</v>
      </c>
      <c r="P7" t="s">
        <v>164</v>
      </c>
      <c r="Q7">
        <v>198358879</v>
      </c>
      <c r="R7" t="b">
        <v>1</v>
      </c>
      <c r="S7">
        <v>172</v>
      </c>
      <c r="T7" t="b">
        <v>0</v>
      </c>
      <c r="U7">
        <v>90</v>
      </c>
      <c r="V7">
        <v>0</v>
      </c>
      <c r="W7">
        <v>-1</v>
      </c>
      <c r="X7">
        <v>128</v>
      </c>
      <c r="Y7">
        <v>7</v>
      </c>
      <c r="Z7">
        <v>198</v>
      </c>
      <c r="AA7">
        <v>6</v>
      </c>
      <c r="AB7">
        <v>24</v>
      </c>
    </row>
    <row r="8" spans="1:28" x14ac:dyDescent="0.35">
      <c r="A8" t="b">
        <v>1</v>
      </c>
      <c r="B8" t="b">
        <v>1</v>
      </c>
      <c r="C8">
        <v>16</v>
      </c>
      <c r="D8" t="s">
        <v>120</v>
      </c>
      <c r="E8" t="b">
        <v>1</v>
      </c>
      <c r="F8">
        <v>89</v>
      </c>
      <c r="G8" t="s">
        <v>169</v>
      </c>
      <c r="H8" t="s">
        <v>170</v>
      </c>
      <c r="I8">
        <v>132</v>
      </c>
      <c r="J8">
        <v>6</v>
      </c>
      <c r="K8">
        <v>138</v>
      </c>
      <c r="L8">
        <v>0.66666666666666663</v>
      </c>
      <c r="M8" t="s">
        <v>157</v>
      </c>
      <c r="N8" t="s">
        <v>158</v>
      </c>
      <c r="O8">
        <v>16</v>
      </c>
      <c r="P8" t="s">
        <v>159</v>
      </c>
      <c r="Q8">
        <v>1736540805</v>
      </c>
      <c r="R8" t="b">
        <v>1</v>
      </c>
      <c r="S8">
        <v>204</v>
      </c>
      <c r="T8" t="b">
        <v>0</v>
      </c>
      <c r="U8">
        <v>117</v>
      </c>
      <c r="V8">
        <v>0</v>
      </c>
      <c r="W8">
        <v>-1</v>
      </c>
      <c r="X8">
        <v>136</v>
      </c>
      <c r="Y8">
        <v>7</v>
      </c>
      <c r="Z8">
        <v>198</v>
      </c>
      <c r="AA8">
        <v>7</v>
      </c>
      <c r="AB8">
        <v>42</v>
      </c>
    </row>
    <row r="9" spans="1:28" x14ac:dyDescent="0.35">
      <c r="A9" t="b">
        <v>1</v>
      </c>
      <c r="B9" t="b">
        <v>1</v>
      </c>
      <c r="C9">
        <v>10</v>
      </c>
      <c r="D9" t="s">
        <v>121</v>
      </c>
      <c r="E9" t="b">
        <v>1</v>
      </c>
      <c r="F9">
        <v>160</v>
      </c>
      <c r="G9" t="s">
        <v>183</v>
      </c>
      <c r="H9" t="s">
        <v>184</v>
      </c>
      <c r="I9">
        <v>137</v>
      </c>
      <c r="J9">
        <v>6</v>
      </c>
      <c r="K9">
        <v>143</v>
      </c>
      <c r="L9">
        <v>0.69191919191919193</v>
      </c>
      <c r="M9" t="s">
        <v>162</v>
      </c>
      <c r="N9" t="s">
        <v>158</v>
      </c>
      <c r="O9">
        <v>10</v>
      </c>
      <c r="P9" t="s">
        <v>159</v>
      </c>
      <c r="Q9">
        <v>419903733</v>
      </c>
      <c r="R9" t="b">
        <v>1</v>
      </c>
      <c r="S9">
        <v>185</v>
      </c>
      <c r="T9" t="b">
        <v>1</v>
      </c>
      <c r="U9">
        <v>117</v>
      </c>
      <c r="V9">
        <v>0</v>
      </c>
      <c r="W9">
        <v>-1</v>
      </c>
      <c r="X9">
        <v>129</v>
      </c>
      <c r="Y9">
        <v>5</v>
      </c>
      <c r="Z9">
        <v>198</v>
      </c>
      <c r="AA9">
        <v>6</v>
      </c>
      <c r="AB9">
        <v>22</v>
      </c>
    </row>
    <row r="10" spans="1:28" x14ac:dyDescent="0.35">
      <c r="A10" t="b">
        <v>1</v>
      </c>
      <c r="B10" t="b">
        <v>1</v>
      </c>
      <c r="C10">
        <v>10</v>
      </c>
      <c r="D10" t="s">
        <v>121</v>
      </c>
      <c r="E10" t="b">
        <v>1</v>
      </c>
      <c r="F10">
        <v>120</v>
      </c>
      <c r="G10" t="s">
        <v>179</v>
      </c>
      <c r="H10" t="s">
        <v>180</v>
      </c>
      <c r="I10">
        <v>135</v>
      </c>
      <c r="J10">
        <v>7</v>
      </c>
      <c r="K10">
        <v>142</v>
      </c>
      <c r="L10">
        <v>0.68181818181818177</v>
      </c>
      <c r="M10" t="s">
        <v>162</v>
      </c>
      <c r="N10" t="s">
        <v>158</v>
      </c>
      <c r="O10">
        <v>10</v>
      </c>
      <c r="P10" t="s">
        <v>159</v>
      </c>
      <c r="Q10">
        <v>1200218888</v>
      </c>
      <c r="R10" t="b">
        <v>1</v>
      </c>
      <c r="S10">
        <v>164</v>
      </c>
      <c r="T10" t="b">
        <v>0</v>
      </c>
      <c r="U10">
        <v>62</v>
      </c>
      <c r="V10">
        <v>0</v>
      </c>
      <c r="W10">
        <v>-1</v>
      </c>
      <c r="X10">
        <v>134</v>
      </c>
      <c r="Y10">
        <v>5</v>
      </c>
      <c r="Z10">
        <v>198</v>
      </c>
      <c r="AA10">
        <v>5</v>
      </c>
      <c r="AB10">
        <v>32</v>
      </c>
    </row>
    <row r="11" spans="1:28" x14ac:dyDescent="0.35">
      <c r="A11" t="b">
        <v>1</v>
      </c>
      <c r="B11" t="b">
        <v>1</v>
      </c>
      <c r="C11">
        <v>10</v>
      </c>
      <c r="D11" t="s">
        <v>121</v>
      </c>
      <c r="E11" t="b">
        <v>1</v>
      </c>
      <c r="F11">
        <v>114</v>
      </c>
      <c r="G11" t="s">
        <v>181</v>
      </c>
      <c r="H11" t="s">
        <v>182</v>
      </c>
      <c r="I11">
        <v>134</v>
      </c>
      <c r="J11">
        <v>8</v>
      </c>
      <c r="K11">
        <v>142</v>
      </c>
      <c r="L11">
        <v>0.6767676767676768</v>
      </c>
      <c r="M11" t="s">
        <v>162</v>
      </c>
      <c r="N11" t="s">
        <v>163</v>
      </c>
      <c r="O11">
        <v>10</v>
      </c>
      <c r="P11" t="s">
        <v>159</v>
      </c>
      <c r="Q11">
        <v>577661313</v>
      </c>
      <c r="R11" t="b">
        <v>1</v>
      </c>
      <c r="S11">
        <v>186</v>
      </c>
      <c r="T11" t="b">
        <v>0</v>
      </c>
      <c r="U11">
        <v>80</v>
      </c>
      <c r="V11">
        <v>0</v>
      </c>
      <c r="W11">
        <v>-1</v>
      </c>
      <c r="X11">
        <v>129</v>
      </c>
      <c r="Y11">
        <v>6</v>
      </c>
      <c r="Z11">
        <v>198</v>
      </c>
      <c r="AA11">
        <v>7</v>
      </c>
      <c r="AB11">
        <v>34</v>
      </c>
    </row>
    <row r="12" spans="1:28" x14ac:dyDescent="0.35">
      <c r="A12" t="b">
        <v>1</v>
      </c>
      <c r="B12" t="b">
        <v>1</v>
      </c>
      <c r="C12">
        <v>10</v>
      </c>
      <c r="D12" t="s">
        <v>121</v>
      </c>
      <c r="E12" t="b">
        <v>1</v>
      </c>
      <c r="F12">
        <v>185</v>
      </c>
      <c r="G12" t="s">
        <v>185</v>
      </c>
      <c r="H12" t="s">
        <v>186</v>
      </c>
      <c r="I12">
        <v>132</v>
      </c>
      <c r="J12">
        <v>7</v>
      </c>
      <c r="K12">
        <v>139</v>
      </c>
      <c r="L12">
        <v>0.66666666666666663</v>
      </c>
      <c r="M12" t="s">
        <v>162</v>
      </c>
      <c r="N12" t="s">
        <v>163</v>
      </c>
      <c r="O12">
        <v>10</v>
      </c>
      <c r="P12" t="s">
        <v>159</v>
      </c>
      <c r="Q12">
        <v>297254519</v>
      </c>
      <c r="R12" t="b">
        <v>1</v>
      </c>
      <c r="S12">
        <v>165</v>
      </c>
      <c r="T12" t="b">
        <v>1</v>
      </c>
      <c r="U12">
        <v>144</v>
      </c>
      <c r="V12">
        <v>0</v>
      </c>
      <c r="W12">
        <v>-1</v>
      </c>
      <c r="X12">
        <v>133</v>
      </c>
      <c r="Y12">
        <v>5</v>
      </c>
      <c r="Z12">
        <v>198</v>
      </c>
      <c r="AA12">
        <v>7</v>
      </c>
      <c r="AB12">
        <v>34</v>
      </c>
    </row>
    <row r="13" spans="1:28" x14ac:dyDescent="0.35">
      <c r="A13" t="b">
        <v>1</v>
      </c>
      <c r="B13" t="b">
        <v>1</v>
      </c>
      <c r="C13">
        <v>10</v>
      </c>
      <c r="D13" t="s">
        <v>121</v>
      </c>
      <c r="E13" t="b">
        <v>1</v>
      </c>
      <c r="F13">
        <v>153</v>
      </c>
      <c r="G13" t="s">
        <v>174</v>
      </c>
      <c r="H13" t="s">
        <v>175</v>
      </c>
      <c r="I13">
        <v>130</v>
      </c>
      <c r="J13">
        <v>0</v>
      </c>
      <c r="K13">
        <v>130</v>
      </c>
      <c r="L13">
        <v>0.65656565656565657</v>
      </c>
      <c r="M13" t="s">
        <v>157</v>
      </c>
      <c r="N13" t="s">
        <v>158</v>
      </c>
      <c r="O13">
        <v>10</v>
      </c>
      <c r="P13" t="s">
        <v>176</v>
      </c>
      <c r="Q13">
        <v>1235464716</v>
      </c>
      <c r="R13" t="b">
        <v>0</v>
      </c>
      <c r="S13">
        <v>0</v>
      </c>
      <c r="T13" t="b">
        <v>0</v>
      </c>
      <c r="U13">
        <v>139</v>
      </c>
      <c r="V13">
        <v>0</v>
      </c>
      <c r="W13">
        <v>0</v>
      </c>
      <c r="X13">
        <v>124</v>
      </c>
      <c r="Y13">
        <v>4</v>
      </c>
      <c r="Z13">
        <v>198</v>
      </c>
      <c r="AA13">
        <v>4</v>
      </c>
      <c r="AB13">
        <v>-2</v>
      </c>
    </row>
    <row r="14" spans="1:28" x14ac:dyDescent="0.35">
      <c r="A14" t="b">
        <v>1</v>
      </c>
      <c r="B14" t="b">
        <v>1</v>
      </c>
      <c r="C14">
        <v>10</v>
      </c>
      <c r="D14" t="s">
        <v>121</v>
      </c>
      <c r="E14" t="b">
        <v>1</v>
      </c>
      <c r="F14">
        <v>26</v>
      </c>
      <c r="G14" t="s">
        <v>177</v>
      </c>
      <c r="H14" t="s">
        <v>178</v>
      </c>
      <c r="I14">
        <v>124</v>
      </c>
      <c r="J14">
        <v>5</v>
      </c>
      <c r="K14">
        <v>129</v>
      </c>
      <c r="L14">
        <v>0.6262626262626263</v>
      </c>
      <c r="M14" t="s">
        <v>157</v>
      </c>
      <c r="N14" t="s">
        <v>163</v>
      </c>
      <c r="O14">
        <v>10</v>
      </c>
      <c r="P14" t="s">
        <v>159</v>
      </c>
      <c r="Q14">
        <v>577418366</v>
      </c>
      <c r="R14" t="b">
        <v>1</v>
      </c>
      <c r="S14">
        <v>177</v>
      </c>
      <c r="T14" t="b">
        <v>1</v>
      </c>
      <c r="U14">
        <v>157</v>
      </c>
      <c r="V14">
        <v>0</v>
      </c>
      <c r="W14">
        <v>-1</v>
      </c>
      <c r="X14">
        <v>128</v>
      </c>
      <c r="Y14">
        <v>5</v>
      </c>
      <c r="Z14">
        <v>198</v>
      </c>
      <c r="AA14">
        <v>5</v>
      </c>
      <c r="AB14">
        <v>8</v>
      </c>
    </row>
    <row r="15" spans="1:28" x14ac:dyDescent="0.35">
      <c r="A15" t="b">
        <v>1</v>
      </c>
      <c r="B15" t="b">
        <v>1</v>
      </c>
      <c r="C15">
        <v>3</v>
      </c>
      <c r="D15" t="s">
        <v>122</v>
      </c>
      <c r="E15" t="b">
        <v>1</v>
      </c>
      <c r="F15">
        <v>147</v>
      </c>
      <c r="G15" t="s">
        <v>187</v>
      </c>
      <c r="H15" t="s">
        <v>188</v>
      </c>
      <c r="I15">
        <v>139</v>
      </c>
      <c r="J15">
        <v>8</v>
      </c>
      <c r="K15">
        <v>147</v>
      </c>
      <c r="L15">
        <v>0.70202020202020199</v>
      </c>
      <c r="M15" t="s">
        <v>162</v>
      </c>
      <c r="N15" t="s">
        <v>158</v>
      </c>
      <c r="O15">
        <v>3</v>
      </c>
      <c r="P15" t="s">
        <v>164</v>
      </c>
      <c r="Q15">
        <v>476584885</v>
      </c>
      <c r="R15" t="b">
        <v>1</v>
      </c>
      <c r="S15">
        <v>187</v>
      </c>
      <c r="T15" t="b">
        <v>0</v>
      </c>
      <c r="U15">
        <v>23</v>
      </c>
      <c r="V15">
        <v>0</v>
      </c>
      <c r="W15">
        <v>-1</v>
      </c>
      <c r="X15">
        <v>141</v>
      </c>
      <c r="Y15">
        <v>7</v>
      </c>
      <c r="Z15">
        <v>198</v>
      </c>
      <c r="AA15">
        <v>6</v>
      </c>
      <c r="AB15">
        <v>38</v>
      </c>
    </row>
    <row r="16" spans="1:28" x14ac:dyDescent="0.35">
      <c r="A16" t="b">
        <v>1</v>
      </c>
      <c r="B16" t="b">
        <v>1</v>
      </c>
      <c r="C16">
        <v>3</v>
      </c>
      <c r="D16" t="s">
        <v>122</v>
      </c>
      <c r="E16" t="b">
        <v>1</v>
      </c>
      <c r="F16">
        <v>273</v>
      </c>
      <c r="G16" t="s">
        <v>189</v>
      </c>
      <c r="H16" t="s">
        <v>190</v>
      </c>
      <c r="I16">
        <v>138</v>
      </c>
      <c r="J16">
        <v>7</v>
      </c>
      <c r="K16">
        <v>145</v>
      </c>
      <c r="L16">
        <v>0.69696969696969702</v>
      </c>
      <c r="M16" t="s">
        <v>162</v>
      </c>
      <c r="N16" t="s">
        <v>158</v>
      </c>
      <c r="O16">
        <v>3</v>
      </c>
      <c r="P16" t="s">
        <v>164</v>
      </c>
      <c r="Q16">
        <v>732702921</v>
      </c>
      <c r="R16" t="b">
        <v>1</v>
      </c>
      <c r="S16">
        <v>199</v>
      </c>
      <c r="T16" t="b">
        <v>0</v>
      </c>
      <c r="U16">
        <v>43</v>
      </c>
      <c r="V16">
        <v>0</v>
      </c>
      <c r="W16">
        <v>-1</v>
      </c>
      <c r="X16">
        <v>132</v>
      </c>
      <c r="Y16">
        <v>6</v>
      </c>
      <c r="Z16">
        <v>198</v>
      </c>
      <c r="AA16">
        <v>6</v>
      </c>
      <c r="AB16">
        <v>38</v>
      </c>
    </row>
    <row r="17" spans="1:28" x14ac:dyDescent="0.35">
      <c r="A17" t="b">
        <v>1</v>
      </c>
      <c r="B17" t="b">
        <v>1</v>
      </c>
      <c r="C17">
        <v>3</v>
      </c>
      <c r="D17" t="s">
        <v>122</v>
      </c>
      <c r="E17" t="b">
        <v>1</v>
      </c>
      <c r="F17">
        <v>202</v>
      </c>
      <c r="G17" t="s">
        <v>191</v>
      </c>
      <c r="H17" t="s">
        <v>192</v>
      </c>
      <c r="I17">
        <v>129</v>
      </c>
      <c r="J17">
        <v>6</v>
      </c>
      <c r="K17">
        <v>135</v>
      </c>
      <c r="L17">
        <v>0.65151515151515149</v>
      </c>
      <c r="M17" t="s">
        <v>162</v>
      </c>
      <c r="N17" t="s">
        <v>158</v>
      </c>
      <c r="O17">
        <v>3</v>
      </c>
      <c r="P17" t="s">
        <v>164</v>
      </c>
      <c r="Q17">
        <v>687695042</v>
      </c>
      <c r="R17" t="b">
        <v>1</v>
      </c>
      <c r="S17">
        <v>183</v>
      </c>
      <c r="T17" t="b">
        <v>0</v>
      </c>
      <c r="U17">
        <v>130</v>
      </c>
      <c r="V17">
        <v>0</v>
      </c>
      <c r="W17">
        <v>-1</v>
      </c>
      <c r="X17">
        <v>128</v>
      </c>
      <c r="Y17">
        <v>5</v>
      </c>
      <c r="Z17">
        <v>198</v>
      </c>
      <c r="AA17">
        <v>6</v>
      </c>
      <c r="AB17">
        <v>28</v>
      </c>
    </row>
    <row r="18" spans="1:28" x14ac:dyDescent="0.35">
      <c r="A18" t="b">
        <v>1</v>
      </c>
      <c r="B18" t="b">
        <v>1</v>
      </c>
      <c r="C18">
        <v>14</v>
      </c>
      <c r="D18" t="s">
        <v>123</v>
      </c>
      <c r="E18" t="b">
        <v>1</v>
      </c>
      <c r="F18">
        <v>21</v>
      </c>
      <c r="G18" t="s">
        <v>206</v>
      </c>
      <c r="H18" t="s">
        <v>207</v>
      </c>
      <c r="I18">
        <v>144</v>
      </c>
      <c r="J18">
        <v>7</v>
      </c>
      <c r="K18">
        <v>151</v>
      </c>
      <c r="L18">
        <v>0.72727272727272729</v>
      </c>
      <c r="M18" t="s">
        <v>162</v>
      </c>
      <c r="N18" t="s">
        <v>163</v>
      </c>
      <c r="O18">
        <v>15</v>
      </c>
      <c r="P18" t="s">
        <v>159</v>
      </c>
      <c r="Q18">
        <v>715574213</v>
      </c>
      <c r="R18" t="b">
        <v>1</v>
      </c>
      <c r="S18">
        <v>189</v>
      </c>
      <c r="T18" t="b">
        <v>1</v>
      </c>
      <c r="U18">
        <v>62</v>
      </c>
      <c r="V18">
        <v>0</v>
      </c>
      <c r="W18">
        <v>-1</v>
      </c>
      <c r="X18">
        <v>133</v>
      </c>
      <c r="Y18">
        <v>6</v>
      </c>
      <c r="Z18">
        <v>198</v>
      </c>
      <c r="AA18">
        <v>7</v>
      </c>
      <c r="AB18">
        <v>39</v>
      </c>
    </row>
    <row r="19" spans="1:28" x14ac:dyDescent="0.35">
      <c r="A19" t="b">
        <v>1</v>
      </c>
      <c r="B19" t="b">
        <v>1</v>
      </c>
      <c r="C19">
        <v>14</v>
      </c>
      <c r="D19" t="s">
        <v>123</v>
      </c>
      <c r="E19" t="b">
        <v>1</v>
      </c>
      <c r="F19">
        <v>148</v>
      </c>
      <c r="G19" t="s">
        <v>203</v>
      </c>
      <c r="H19" t="s">
        <v>202</v>
      </c>
      <c r="I19">
        <v>143</v>
      </c>
      <c r="J19">
        <v>8</v>
      </c>
      <c r="K19">
        <v>151</v>
      </c>
      <c r="L19">
        <v>0.72222222222222221</v>
      </c>
      <c r="M19" t="s">
        <v>162</v>
      </c>
      <c r="N19" t="s">
        <v>158</v>
      </c>
      <c r="O19">
        <v>14</v>
      </c>
      <c r="P19" t="s">
        <v>159</v>
      </c>
      <c r="Q19">
        <v>1361510994</v>
      </c>
      <c r="R19" t="b">
        <v>1</v>
      </c>
      <c r="S19">
        <v>196</v>
      </c>
      <c r="T19" t="b">
        <v>0</v>
      </c>
      <c r="U19">
        <v>7</v>
      </c>
      <c r="V19">
        <v>0</v>
      </c>
      <c r="W19">
        <v>-1</v>
      </c>
      <c r="X19">
        <v>129</v>
      </c>
      <c r="Y19">
        <v>5</v>
      </c>
      <c r="Z19">
        <v>198</v>
      </c>
      <c r="AA19">
        <v>7</v>
      </c>
      <c r="AB19">
        <v>42</v>
      </c>
    </row>
    <row r="20" spans="1:28" x14ac:dyDescent="0.35">
      <c r="A20" t="b">
        <v>1</v>
      </c>
      <c r="B20" t="b">
        <v>1</v>
      </c>
      <c r="C20">
        <v>14</v>
      </c>
      <c r="D20" t="s">
        <v>123</v>
      </c>
      <c r="E20" t="b">
        <v>1</v>
      </c>
      <c r="F20">
        <v>256</v>
      </c>
      <c r="G20" t="s">
        <v>201</v>
      </c>
      <c r="H20" t="s">
        <v>202</v>
      </c>
      <c r="I20">
        <v>141</v>
      </c>
      <c r="J20">
        <v>8</v>
      </c>
      <c r="K20">
        <v>149</v>
      </c>
      <c r="L20">
        <v>0.71212121212121215</v>
      </c>
      <c r="M20" t="s">
        <v>162</v>
      </c>
      <c r="N20" t="s">
        <v>158</v>
      </c>
      <c r="O20">
        <v>14</v>
      </c>
      <c r="P20" t="s">
        <v>159</v>
      </c>
      <c r="Q20">
        <v>248894963</v>
      </c>
      <c r="R20" t="b">
        <v>1</v>
      </c>
      <c r="S20">
        <v>170</v>
      </c>
      <c r="T20" t="b">
        <v>0</v>
      </c>
      <c r="U20">
        <v>10</v>
      </c>
      <c r="V20">
        <v>0</v>
      </c>
      <c r="W20">
        <v>-1</v>
      </c>
      <c r="X20">
        <v>136</v>
      </c>
      <c r="Y20">
        <v>6</v>
      </c>
      <c r="Z20">
        <v>198</v>
      </c>
      <c r="AA20">
        <v>6</v>
      </c>
      <c r="AB20">
        <v>24</v>
      </c>
    </row>
    <row r="21" spans="1:28" x14ac:dyDescent="0.35">
      <c r="A21" t="b">
        <v>1</v>
      </c>
      <c r="B21" t="b">
        <v>1</v>
      </c>
      <c r="C21">
        <v>14</v>
      </c>
      <c r="D21" t="s">
        <v>123</v>
      </c>
      <c r="E21" t="b">
        <v>1</v>
      </c>
      <c r="F21">
        <v>170</v>
      </c>
      <c r="G21" t="s">
        <v>197</v>
      </c>
      <c r="H21" t="s">
        <v>198</v>
      </c>
      <c r="I21">
        <v>141</v>
      </c>
      <c r="J21">
        <v>5</v>
      </c>
      <c r="K21">
        <v>146</v>
      </c>
      <c r="L21">
        <v>0.71212121212121215</v>
      </c>
      <c r="M21" t="s">
        <v>162</v>
      </c>
      <c r="N21" t="s">
        <v>158</v>
      </c>
      <c r="O21">
        <v>14</v>
      </c>
      <c r="P21" t="s">
        <v>159</v>
      </c>
      <c r="Q21">
        <v>1707769489</v>
      </c>
      <c r="R21" t="b">
        <v>1</v>
      </c>
      <c r="S21">
        <v>172</v>
      </c>
      <c r="T21" t="b">
        <v>0</v>
      </c>
      <c r="U21">
        <v>43</v>
      </c>
      <c r="V21">
        <v>0</v>
      </c>
      <c r="W21">
        <v>-1</v>
      </c>
      <c r="X21">
        <v>132</v>
      </c>
      <c r="Y21">
        <v>6</v>
      </c>
      <c r="Z21">
        <v>198</v>
      </c>
      <c r="AA21">
        <v>7</v>
      </c>
      <c r="AB21">
        <v>34</v>
      </c>
    </row>
    <row r="22" spans="1:28" x14ac:dyDescent="0.35">
      <c r="A22" t="b">
        <v>1</v>
      </c>
      <c r="B22" t="b">
        <v>1</v>
      </c>
      <c r="C22">
        <v>14</v>
      </c>
      <c r="D22" t="s">
        <v>123</v>
      </c>
      <c r="E22" t="b">
        <v>1</v>
      </c>
      <c r="F22">
        <v>28</v>
      </c>
      <c r="G22" t="s">
        <v>204</v>
      </c>
      <c r="H22" t="s">
        <v>205</v>
      </c>
      <c r="I22">
        <v>136</v>
      </c>
      <c r="J22">
        <v>8</v>
      </c>
      <c r="K22">
        <v>144</v>
      </c>
      <c r="L22">
        <v>0.68686868686868685</v>
      </c>
      <c r="M22" t="s">
        <v>162</v>
      </c>
      <c r="N22" t="s">
        <v>158</v>
      </c>
      <c r="O22">
        <v>14</v>
      </c>
      <c r="P22" t="s">
        <v>159</v>
      </c>
      <c r="Q22">
        <v>1485112274</v>
      </c>
      <c r="R22" t="b">
        <v>1</v>
      </c>
      <c r="S22">
        <v>199</v>
      </c>
      <c r="T22" t="b">
        <v>0</v>
      </c>
      <c r="U22">
        <v>62</v>
      </c>
      <c r="V22">
        <v>0</v>
      </c>
      <c r="W22">
        <v>-1</v>
      </c>
      <c r="X22">
        <v>116</v>
      </c>
      <c r="Y22">
        <v>6</v>
      </c>
      <c r="Z22">
        <v>198</v>
      </c>
      <c r="AA22">
        <v>7</v>
      </c>
      <c r="AB22">
        <v>34</v>
      </c>
    </row>
    <row r="23" spans="1:28" x14ac:dyDescent="0.35">
      <c r="A23" t="b">
        <v>1</v>
      </c>
      <c r="B23" t="b">
        <v>1</v>
      </c>
      <c r="C23">
        <v>14</v>
      </c>
      <c r="D23" t="s">
        <v>123</v>
      </c>
      <c r="E23" t="b">
        <v>1</v>
      </c>
      <c r="F23">
        <v>124</v>
      </c>
      <c r="G23" t="s">
        <v>210</v>
      </c>
      <c r="H23" t="s">
        <v>211</v>
      </c>
      <c r="I23">
        <v>138</v>
      </c>
      <c r="J23">
        <v>5</v>
      </c>
      <c r="K23">
        <v>143</v>
      </c>
      <c r="L23">
        <v>0.69696969696969702</v>
      </c>
      <c r="M23" t="s">
        <v>162</v>
      </c>
      <c r="N23" t="s">
        <v>158</v>
      </c>
      <c r="O23">
        <v>14</v>
      </c>
      <c r="P23" t="s">
        <v>164</v>
      </c>
      <c r="Q23">
        <v>1394331716</v>
      </c>
      <c r="R23" t="b">
        <v>1</v>
      </c>
      <c r="S23">
        <v>167</v>
      </c>
      <c r="T23" t="b">
        <v>0</v>
      </c>
      <c r="U23">
        <v>72</v>
      </c>
      <c r="V23">
        <v>0</v>
      </c>
      <c r="W23">
        <v>-1</v>
      </c>
      <c r="X23">
        <v>130</v>
      </c>
      <c r="Y23">
        <v>5</v>
      </c>
      <c r="Z23">
        <v>198</v>
      </c>
      <c r="AA23">
        <v>7</v>
      </c>
      <c r="AB23">
        <v>34</v>
      </c>
    </row>
    <row r="24" spans="1:28" x14ac:dyDescent="0.35">
      <c r="A24" t="b">
        <v>1</v>
      </c>
      <c r="B24" t="b">
        <v>1</v>
      </c>
      <c r="C24">
        <v>14</v>
      </c>
      <c r="D24" t="s">
        <v>123</v>
      </c>
      <c r="E24" t="b">
        <v>1</v>
      </c>
      <c r="F24">
        <v>243</v>
      </c>
      <c r="G24" t="s">
        <v>199</v>
      </c>
      <c r="H24" t="s">
        <v>200</v>
      </c>
      <c r="I24">
        <v>133</v>
      </c>
      <c r="J24">
        <v>7</v>
      </c>
      <c r="K24">
        <v>140</v>
      </c>
      <c r="L24">
        <v>0.67171717171717171</v>
      </c>
      <c r="M24" t="s">
        <v>162</v>
      </c>
      <c r="N24" t="s">
        <v>163</v>
      </c>
      <c r="O24">
        <v>14</v>
      </c>
      <c r="P24" t="s">
        <v>164</v>
      </c>
      <c r="Q24">
        <v>17664063</v>
      </c>
      <c r="R24" t="b">
        <v>1</v>
      </c>
      <c r="S24">
        <v>198</v>
      </c>
      <c r="T24" t="b">
        <v>0</v>
      </c>
      <c r="U24">
        <v>90</v>
      </c>
      <c r="V24">
        <v>0</v>
      </c>
      <c r="W24">
        <v>-1</v>
      </c>
      <c r="X24">
        <v>130</v>
      </c>
      <c r="Y24">
        <v>5</v>
      </c>
      <c r="Z24">
        <v>198</v>
      </c>
      <c r="AA24">
        <v>6</v>
      </c>
      <c r="AB24">
        <v>24</v>
      </c>
    </row>
    <row r="25" spans="1:28" x14ac:dyDescent="0.35">
      <c r="A25" t="b">
        <v>1</v>
      </c>
      <c r="B25" t="b">
        <v>1</v>
      </c>
      <c r="C25">
        <v>14</v>
      </c>
      <c r="D25" t="s">
        <v>123</v>
      </c>
      <c r="E25" t="b">
        <v>1</v>
      </c>
      <c r="F25">
        <v>18</v>
      </c>
      <c r="G25" t="s">
        <v>193</v>
      </c>
      <c r="H25" t="s">
        <v>194</v>
      </c>
      <c r="I25">
        <v>132</v>
      </c>
      <c r="J25">
        <v>5</v>
      </c>
      <c r="K25">
        <v>137</v>
      </c>
      <c r="L25">
        <v>0.66666666666666663</v>
      </c>
      <c r="M25" t="s">
        <v>162</v>
      </c>
      <c r="N25" t="s">
        <v>163</v>
      </c>
      <c r="O25">
        <v>14</v>
      </c>
      <c r="P25" t="s">
        <v>159</v>
      </c>
      <c r="Q25">
        <v>721072057</v>
      </c>
      <c r="R25" t="b">
        <v>1</v>
      </c>
      <c r="S25">
        <v>159</v>
      </c>
      <c r="T25" t="b">
        <v>0</v>
      </c>
      <c r="U25">
        <v>117</v>
      </c>
      <c r="V25">
        <v>0</v>
      </c>
      <c r="W25">
        <v>-1</v>
      </c>
      <c r="X25">
        <v>140</v>
      </c>
      <c r="Y25">
        <v>7</v>
      </c>
      <c r="Z25">
        <v>198</v>
      </c>
      <c r="AA25">
        <v>6</v>
      </c>
      <c r="AB25">
        <v>31</v>
      </c>
    </row>
    <row r="26" spans="1:28" x14ac:dyDescent="0.35">
      <c r="A26" t="b">
        <v>1</v>
      </c>
      <c r="B26" t="b">
        <v>1</v>
      </c>
      <c r="C26">
        <v>14</v>
      </c>
      <c r="D26" t="s">
        <v>123</v>
      </c>
      <c r="E26" t="b">
        <v>1</v>
      </c>
      <c r="F26">
        <v>93</v>
      </c>
      <c r="G26" t="s">
        <v>195</v>
      </c>
      <c r="H26" t="s">
        <v>196</v>
      </c>
      <c r="I26">
        <v>133</v>
      </c>
      <c r="J26">
        <v>0</v>
      </c>
      <c r="K26">
        <v>133</v>
      </c>
      <c r="L26">
        <v>0.67171717171717171</v>
      </c>
      <c r="M26" t="s">
        <v>162</v>
      </c>
      <c r="N26" t="s">
        <v>158</v>
      </c>
      <c r="O26">
        <v>14</v>
      </c>
      <c r="P26" t="s">
        <v>159</v>
      </c>
      <c r="Q26">
        <v>551002590</v>
      </c>
      <c r="R26" t="b">
        <v>1</v>
      </c>
      <c r="S26">
        <v>167</v>
      </c>
      <c r="T26" t="b">
        <v>0</v>
      </c>
      <c r="U26">
        <v>139</v>
      </c>
      <c r="V26">
        <v>0</v>
      </c>
      <c r="W26">
        <v>-1</v>
      </c>
      <c r="X26">
        <v>133</v>
      </c>
      <c r="Y26">
        <v>6</v>
      </c>
      <c r="Z26">
        <v>198</v>
      </c>
      <c r="AA26">
        <v>7</v>
      </c>
      <c r="AB26">
        <v>34</v>
      </c>
    </row>
    <row r="27" spans="1:28" x14ac:dyDescent="0.35">
      <c r="A27" t="b">
        <v>1</v>
      </c>
      <c r="B27" t="b">
        <v>1</v>
      </c>
      <c r="C27">
        <v>14</v>
      </c>
      <c r="D27" t="s">
        <v>123</v>
      </c>
      <c r="E27" t="b">
        <v>1</v>
      </c>
      <c r="F27">
        <v>215</v>
      </c>
      <c r="G27" t="s">
        <v>208</v>
      </c>
      <c r="H27" t="s">
        <v>209</v>
      </c>
      <c r="I27">
        <v>125</v>
      </c>
      <c r="J27">
        <v>6</v>
      </c>
      <c r="K27">
        <v>131</v>
      </c>
      <c r="L27">
        <v>0.63131313131313127</v>
      </c>
      <c r="M27" t="s">
        <v>162</v>
      </c>
      <c r="N27" t="s">
        <v>158</v>
      </c>
      <c r="O27">
        <v>14</v>
      </c>
      <c r="P27" t="s">
        <v>159</v>
      </c>
      <c r="Q27">
        <v>2088193176</v>
      </c>
      <c r="R27" t="b">
        <v>1</v>
      </c>
      <c r="S27">
        <v>179</v>
      </c>
      <c r="T27" t="b">
        <v>0</v>
      </c>
      <c r="U27">
        <v>145</v>
      </c>
      <c r="V27">
        <v>0</v>
      </c>
      <c r="W27">
        <v>-1</v>
      </c>
      <c r="X27">
        <v>129</v>
      </c>
      <c r="Y27">
        <v>5</v>
      </c>
      <c r="Z27">
        <v>198</v>
      </c>
      <c r="AA27">
        <v>7</v>
      </c>
      <c r="AB27">
        <v>34</v>
      </c>
    </row>
    <row r="28" spans="1:28" x14ac:dyDescent="0.35">
      <c r="A28" t="b">
        <v>1</v>
      </c>
      <c r="B28" t="b">
        <v>1</v>
      </c>
      <c r="C28">
        <v>14</v>
      </c>
      <c r="D28" t="s">
        <v>123</v>
      </c>
      <c r="E28" t="b">
        <v>1</v>
      </c>
      <c r="F28">
        <v>283</v>
      </c>
      <c r="G28" t="s">
        <v>212</v>
      </c>
      <c r="H28" t="s">
        <v>213</v>
      </c>
      <c r="I28">
        <v>102</v>
      </c>
      <c r="J28">
        <v>4</v>
      </c>
      <c r="K28">
        <v>106</v>
      </c>
      <c r="L28">
        <v>0.51515151515151514</v>
      </c>
      <c r="M28" t="s">
        <v>162</v>
      </c>
      <c r="N28" t="s">
        <v>158</v>
      </c>
      <c r="O28">
        <v>14</v>
      </c>
      <c r="P28" t="s">
        <v>164</v>
      </c>
      <c r="Q28">
        <v>1725360831</v>
      </c>
      <c r="R28" t="b">
        <v>1</v>
      </c>
      <c r="S28">
        <v>166</v>
      </c>
      <c r="T28" t="b">
        <v>0</v>
      </c>
      <c r="U28">
        <v>163</v>
      </c>
      <c r="V28">
        <v>0</v>
      </c>
      <c r="W28">
        <v>-1</v>
      </c>
      <c r="X28">
        <v>109</v>
      </c>
      <c r="Y28">
        <v>4</v>
      </c>
      <c r="Z28">
        <v>198</v>
      </c>
      <c r="AA28">
        <v>4</v>
      </c>
      <c r="AB28">
        <v>2</v>
      </c>
    </row>
    <row r="29" spans="1:28" x14ac:dyDescent="0.35">
      <c r="A29" t="b">
        <v>1</v>
      </c>
      <c r="B29" t="b">
        <v>1</v>
      </c>
      <c r="C29">
        <v>7</v>
      </c>
      <c r="D29" t="s">
        <v>124</v>
      </c>
      <c r="E29" t="b">
        <v>1</v>
      </c>
      <c r="F29">
        <v>242</v>
      </c>
      <c r="G29" t="s">
        <v>221</v>
      </c>
      <c r="H29" t="s">
        <v>222</v>
      </c>
      <c r="I29">
        <v>144</v>
      </c>
      <c r="J29">
        <v>8</v>
      </c>
      <c r="K29">
        <v>152</v>
      </c>
      <c r="L29">
        <v>0.72727272727272729</v>
      </c>
      <c r="M29" t="s">
        <v>157</v>
      </c>
      <c r="N29" t="s">
        <v>163</v>
      </c>
      <c r="O29">
        <v>7</v>
      </c>
      <c r="P29" t="s">
        <v>164</v>
      </c>
      <c r="Q29">
        <v>1006626935</v>
      </c>
      <c r="R29" t="b">
        <v>1</v>
      </c>
      <c r="S29">
        <v>100</v>
      </c>
      <c r="T29" t="b">
        <v>0</v>
      </c>
      <c r="U29">
        <v>5</v>
      </c>
      <c r="V29">
        <v>0</v>
      </c>
      <c r="W29">
        <v>-1</v>
      </c>
      <c r="X29">
        <v>133</v>
      </c>
      <c r="Y29">
        <v>5</v>
      </c>
      <c r="Z29">
        <v>198</v>
      </c>
      <c r="AA29">
        <v>7</v>
      </c>
      <c r="AB29">
        <v>34</v>
      </c>
    </row>
    <row r="30" spans="1:28" x14ac:dyDescent="0.35">
      <c r="A30" t="b">
        <v>1</v>
      </c>
      <c r="B30" t="b">
        <v>1</v>
      </c>
      <c r="C30">
        <v>7</v>
      </c>
      <c r="D30" t="s">
        <v>124</v>
      </c>
      <c r="E30" t="b">
        <v>1</v>
      </c>
      <c r="F30">
        <v>152</v>
      </c>
      <c r="G30" t="s">
        <v>165</v>
      </c>
      <c r="H30" t="s">
        <v>214</v>
      </c>
      <c r="I30">
        <v>143</v>
      </c>
      <c r="J30">
        <v>7</v>
      </c>
      <c r="K30">
        <v>150</v>
      </c>
      <c r="L30">
        <v>0.72222222222222221</v>
      </c>
      <c r="M30" t="s">
        <v>162</v>
      </c>
      <c r="N30" t="s">
        <v>163</v>
      </c>
      <c r="O30">
        <v>7</v>
      </c>
      <c r="P30" t="s">
        <v>159</v>
      </c>
      <c r="Q30">
        <v>2025156467</v>
      </c>
      <c r="R30" t="b">
        <v>1</v>
      </c>
      <c r="S30">
        <v>160</v>
      </c>
      <c r="T30" t="b">
        <v>0</v>
      </c>
      <c r="U30">
        <v>10</v>
      </c>
      <c r="V30">
        <v>0</v>
      </c>
      <c r="W30">
        <v>-1</v>
      </c>
      <c r="X30">
        <v>134</v>
      </c>
      <c r="Y30">
        <v>5</v>
      </c>
      <c r="Z30">
        <v>198</v>
      </c>
      <c r="AA30">
        <v>7</v>
      </c>
      <c r="AB30">
        <v>34</v>
      </c>
    </row>
    <row r="31" spans="1:28" x14ac:dyDescent="0.35">
      <c r="A31" t="b">
        <v>1</v>
      </c>
      <c r="B31" t="b">
        <v>1</v>
      </c>
      <c r="C31">
        <v>7</v>
      </c>
      <c r="D31" t="s">
        <v>124</v>
      </c>
      <c r="E31" t="b">
        <v>1</v>
      </c>
      <c r="F31">
        <v>96</v>
      </c>
      <c r="G31" t="s">
        <v>224</v>
      </c>
      <c r="H31" t="s">
        <v>186</v>
      </c>
      <c r="I31">
        <v>142</v>
      </c>
      <c r="J31">
        <v>6</v>
      </c>
      <c r="K31">
        <v>148</v>
      </c>
      <c r="L31">
        <v>0.71717171717171713</v>
      </c>
      <c r="M31" t="s">
        <v>157</v>
      </c>
      <c r="N31" t="s">
        <v>163</v>
      </c>
      <c r="O31">
        <v>7</v>
      </c>
      <c r="P31" t="s">
        <v>159</v>
      </c>
      <c r="Q31">
        <v>1154041275</v>
      </c>
      <c r="R31" t="b">
        <v>1</v>
      </c>
      <c r="S31">
        <v>178</v>
      </c>
      <c r="T31" t="b">
        <v>0</v>
      </c>
      <c r="U31">
        <v>23</v>
      </c>
      <c r="V31">
        <v>0</v>
      </c>
      <c r="W31">
        <v>-1</v>
      </c>
      <c r="X31">
        <v>133</v>
      </c>
      <c r="Y31">
        <v>5</v>
      </c>
      <c r="Z31">
        <v>198</v>
      </c>
      <c r="AA31">
        <v>7</v>
      </c>
      <c r="AB31">
        <v>34</v>
      </c>
    </row>
    <row r="32" spans="1:28" x14ac:dyDescent="0.35">
      <c r="A32" t="b">
        <v>1</v>
      </c>
      <c r="B32" t="b">
        <v>1</v>
      </c>
      <c r="C32">
        <v>7</v>
      </c>
      <c r="D32" t="s">
        <v>124</v>
      </c>
      <c r="E32" t="b">
        <v>1</v>
      </c>
      <c r="F32">
        <v>125</v>
      </c>
      <c r="G32" t="s">
        <v>160</v>
      </c>
      <c r="H32" t="s">
        <v>219</v>
      </c>
      <c r="I32">
        <v>141</v>
      </c>
      <c r="J32">
        <v>4</v>
      </c>
      <c r="K32">
        <v>145</v>
      </c>
      <c r="L32">
        <v>0.71212121212121215</v>
      </c>
      <c r="M32" t="s">
        <v>162</v>
      </c>
      <c r="N32" t="s">
        <v>158</v>
      </c>
      <c r="O32">
        <v>7</v>
      </c>
      <c r="P32" t="s">
        <v>220</v>
      </c>
      <c r="Q32">
        <v>1805457796</v>
      </c>
      <c r="R32" t="b">
        <v>1</v>
      </c>
      <c r="S32">
        <v>100</v>
      </c>
      <c r="T32" t="b">
        <v>0</v>
      </c>
      <c r="U32">
        <v>55</v>
      </c>
      <c r="V32">
        <v>0</v>
      </c>
      <c r="W32">
        <v>-1</v>
      </c>
      <c r="X32">
        <v>130</v>
      </c>
      <c r="Y32">
        <v>5</v>
      </c>
      <c r="Z32">
        <v>198</v>
      </c>
      <c r="AA32">
        <v>7</v>
      </c>
      <c r="AB32">
        <v>34</v>
      </c>
    </row>
    <row r="33" spans="1:28" x14ac:dyDescent="0.35">
      <c r="A33" t="b">
        <v>1</v>
      </c>
      <c r="B33" t="b">
        <v>1</v>
      </c>
      <c r="C33">
        <v>7</v>
      </c>
      <c r="D33" t="s">
        <v>124</v>
      </c>
      <c r="E33" t="b">
        <v>1</v>
      </c>
      <c r="F33">
        <v>15</v>
      </c>
      <c r="G33" t="s">
        <v>217</v>
      </c>
      <c r="H33" t="s">
        <v>218</v>
      </c>
      <c r="I33">
        <v>134</v>
      </c>
      <c r="J33">
        <v>7</v>
      </c>
      <c r="K33">
        <v>141</v>
      </c>
      <c r="L33">
        <v>0.6767676767676768</v>
      </c>
      <c r="M33" t="s">
        <v>162</v>
      </c>
      <c r="N33" t="s">
        <v>158</v>
      </c>
      <c r="O33">
        <v>7</v>
      </c>
      <c r="P33" t="s">
        <v>159</v>
      </c>
      <c r="Q33">
        <v>1116021277</v>
      </c>
      <c r="R33" t="b">
        <v>1</v>
      </c>
      <c r="S33">
        <v>150</v>
      </c>
      <c r="T33" t="b">
        <v>0</v>
      </c>
      <c r="U33">
        <v>80</v>
      </c>
      <c r="V33">
        <v>0</v>
      </c>
      <c r="W33">
        <v>-1</v>
      </c>
      <c r="X33">
        <v>124</v>
      </c>
      <c r="Y33">
        <v>6</v>
      </c>
      <c r="Z33">
        <v>198</v>
      </c>
      <c r="AA33">
        <v>6</v>
      </c>
      <c r="AB33">
        <v>22</v>
      </c>
    </row>
    <row r="34" spans="1:28" x14ac:dyDescent="0.35">
      <c r="A34" t="b">
        <v>1</v>
      </c>
      <c r="B34" t="b">
        <v>1</v>
      </c>
      <c r="C34">
        <v>7</v>
      </c>
      <c r="D34" t="s">
        <v>124</v>
      </c>
      <c r="E34" t="b">
        <v>1</v>
      </c>
      <c r="F34">
        <v>126</v>
      </c>
      <c r="G34" t="s">
        <v>225</v>
      </c>
      <c r="H34" t="s">
        <v>226</v>
      </c>
      <c r="I34">
        <v>132</v>
      </c>
      <c r="J34">
        <v>8</v>
      </c>
      <c r="K34">
        <v>140</v>
      </c>
      <c r="L34">
        <v>0.66666666666666663</v>
      </c>
      <c r="M34" t="s">
        <v>162</v>
      </c>
      <c r="N34" t="s">
        <v>158</v>
      </c>
      <c r="O34">
        <v>7</v>
      </c>
      <c r="P34" t="s">
        <v>159</v>
      </c>
      <c r="Q34">
        <v>2042351432</v>
      </c>
      <c r="R34" t="b">
        <v>1</v>
      </c>
      <c r="S34">
        <v>128</v>
      </c>
      <c r="T34" t="b">
        <v>0</v>
      </c>
      <c r="U34">
        <v>80</v>
      </c>
      <c r="V34">
        <v>0</v>
      </c>
      <c r="W34">
        <v>-1</v>
      </c>
      <c r="X34">
        <v>122</v>
      </c>
      <c r="Y34">
        <v>4</v>
      </c>
      <c r="Z34">
        <v>198</v>
      </c>
      <c r="AA34">
        <v>5</v>
      </c>
      <c r="AB34">
        <v>0</v>
      </c>
    </row>
    <row r="35" spans="1:28" x14ac:dyDescent="0.35">
      <c r="A35" t="b">
        <v>1</v>
      </c>
      <c r="B35" t="b">
        <v>1</v>
      </c>
      <c r="C35">
        <v>7</v>
      </c>
      <c r="D35" t="s">
        <v>124</v>
      </c>
      <c r="E35" t="b">
        <v>1</v>
      </c>
      <c r="F35">
        <v>109</v>
      </c>
      <c r="G35" t="s">
        <v>227</v>
      </c>
      <c r="H35" t="s">
        <v>228</v>
      </c>
      <c r="I35">
        <v>133</v>
      </c>
      <c r="J35">
        <v>5</v>
      </c>
      <c r="K35">
        <v>138</v>
      </c>
      <c r="L35">
        <v>0.67171717171717171</v>
      </c>
      <c r="M35" t="s">
        <v>162</v>
      </c>
      <c r="N35" t="s">
        <v>163</v>
      </c>
      <c r="O35">
        <v>7</v>
      </c>
      <c r="P35" t="s">
        <v>159</v>
      </c>
      <c r="Q35">
        <v>1185141370</v>
      </c>
      <c r="R35" t="b">
        <v>1</v>
      </c>
      <c r="S35">
        <v>160</v>
      </c>
      <c r="T35" t="b">
        <v>0</v>
      </c>
      <c r="U35">
        <v>117</v>
      </c>
      <c r="V35">
        <v>0</v>
      </c>
      <c r="W35">
        <v>-1</v>
      </c>
      <c r="X35">
        <v>126</v>
      </c>
      <c r="Y35">
        <v>5</v>
      </c>
      <c r="Z35">
        <v>198</v>
      </c>
      <c r="AA35">
        <v>7</v>
      </c>
      <c r="AB35">
        <v>36</v>
      </c>
    </row>
    <row r="36" spans="1:28" x14ac:dyDescent="0.35">
      <c r="A36" t="b">
        <v>1</v>
      </c>
      <c r="B36" t="b">
        <v>1</v>
      </c>
      <c r="C36">
        <v>7</v>
      </c>
      <c r="D36" t="s">
        <v>124</v>
      </c>
      <c r="E36" t="b">
        <v>1</v>
      </c>
      <c r="F36">
        <v>246</v>
      </c>
      <c r="G36" t="s">
        <v>376</v>
      </c>
      <c r="H36" t="s">
        <v>377</v>
      </c>
      <c r="I36">
        <v>132</v>
      </c>
      <c r="J36">
        <v>6</v>
      </c>
      <c r="K36">
        <v>138</v>
      </c>
      <c r="L36">
        <v>0.66666666666666663</v>
      </c>
      <c r="M36" t="s">
        <v>157</v>
      </c>
      <c r="N36" t="s">
        <v>163</v>
      </c>
      <c r="O36">
        <v>7</v>
      </c>
      <c r="P36" t="s">
        <v>164</v>
      </c>
      <c r="Q36">
        <v>120952543</v>
      </c>
      <c r="R36" t="b">
        <v>1</v>
      </c>
      <c r="S36">
        <v>168</v>
      </c>
      <c r="T36" t="b">
        <v>0</v>
      </c>
      <c r="U36">
        <v>107</v>
      </c>
      <c r="V36">
        <v>0</v>
      </c>
      <c r="W36">
        <v>-1</v>
      </c>
      <c r="X36">
        <v>130</v>
      </c>
      <c r="Y36">
        <v>5</v>
      </c>
      <c r="Z36">
        <v>198</v>
      </c>
      <c r="AA36">
        <v>6</v>
      </c>
      <c r="AB36">
        <v>18</v>
      </c>
    </row>
    <row r="37" spans="1:28" x14ac:dyDescent="0.35">
      <c r="A37" t="b">
        <v>1</v>
      </c>
      <c r="B37" t="b">
        <v>1</v>
      </c>
      <c r="C37">
        <v>7</v>
      </c>
      <c r="D37" t="s">
        <v>124</v>
      </c>
      <c r="E37" t="b">
        <v>1</v>
      </c>
      <c r="F37">
        <v>69</v>
      </c>
      <c r="G37" t="s">
        <v>171</v>
      </c>
      <c r="H37" t="s">
        <v>223</v>
      </c>
      <c r="I37">
        <v>130</v>
      </c>
      <c r="J37">
        <v>8</v>
      </c>
      <c r="K37">
        <v>138</v>
      </c>
      <c r="L37">
        <v>0.65656565656565657</v>
      </c>
      <c r="M37" t="s">
        <v>162</v>
      </c>
      <c r="N37" t="s">
        <v>158</v>
      </c>
      <c r="O37">
        <v>7</v>
      </c>
      <c r="P37" t="s">
        <v>159</v>
      </c>
      <c r="Q37">
        <v>586582962</v>
      </c>
      <c r="R37" t="b">
        <v>1</v>
      </c>
      <c r="S37">
        <v>179</v>
      </c>
      <c r="T37" t="b">
        <v>0</v>
      </c>
      <c r="U37">
        <v>100</v>
      </c>
      <c r="V37">
        <v>0</v>
      </c>
      <c r="W37">
        <v>-1</v>
      </c>
      <c r="X37">
        <v>125</v>
      </c>
      <c r="Y37">
        <v>6</v>
      </c>
      <c r="Z37">
        <v>198</v>
      </c>
      <c r="AA37">
        <v>5</v>
      </c>
      <c r="AB37">
        <v>16</v>
      </c>
    </row>
    <row r="38" spans="1:28" x14ac:dyDescent="0.35">
      <c r="A38" t="b">
        <v>1</v>
      </c>
      <c r="B38" t="b">
        <v>1</v>
      </c>
      <c r="C38">
        <v>7</v>
      </c>
      <c r="D38" t="s">
        <v>124</v>
      </c>
      <c r="E38" t="b">
        <v>1</v>
      </c>
      <c r="F38">
        <v>62</v>
      </c>
      <c r="G38" t="s">
        <v>215</v>
      </c>
      <c r="H38" t="s">
        <v>216</v>
      </c>
      <c r="I38">
        <v>129</v>
      </c>
      <c r="J38">
        <v>5</v>
      </c>
      <c r="K38">
        <v>134</v>
      </c>
      <c r="L38">
        <v>0.65151515151515149</v>
      </c>
      <c r="M38" t="s">
        <v>157</v>
      </c>
      <c r="N38" t="s">
        <v>158</v>
      </c>
      <c r="O38">
        <v>7</v>
      </c>
      <c r="P38" t="s">
        <v>159</v>
      </c>
      <c r="Q38">
        <v>1571918468</v>
      </c>
      <c r="R38" t="b">
        <v>1</v>
      </c>
      <c r="S38">
        <v>166</v>
      </c>
      <c r="T38" t="b">
        <v>0</v>
      </c>
      <c r="U38">
        <v>134</v>
      </c>
      <c r="V38">
        <v>0</v>
      </c>
      <c r="W38">
        <v>-1</v>
      </c>
      <c r="X38">
        <v>136</v>
      </c>
      <c r="Y38">
        <v>6</v>
      </c>
      <c r="Z38">
        <v>198</v>
      </c>
      <c r="AA38">
        <v>6</v>
      </c>
      <c r="AB38">
        <v>24</v>
      </c>
    </row>
    <row r="39" spans="1:28" x14ac:dyDescent="0.35">
      <c r="A39" t="b">
        <v>1</v>
      </c>
      <c r="B39" t="b">
        <v>1</v>
      </c>
      <c r="C39">
        <v>20</v>
      </c>
      <c r="D39" t="s">
        <v>126</v>
      </c>
      <c r="E39" t="b">
        <v>1</v>
      </c>
      <c r="F39">
        <v>56</v>
      </c>
      <c r="G39" t="s">
        <v>231</v>
      </c>
      <c r="H39" t="s">
        <v>232</v>
      </c>
      <c r="I39">
        <v>145</v>
      </c>
      <c r="J39">
        <v>7</v>
      </c>
      <c r="K39">
        <v>152</v>
      </c>
      <c r="L39">
        <v>0.73232323232323238</v>
      </c>
      <c r="M39" t="s">
        <v>162</v>
      </c>
      <c r="N39" t="s">
        <v>158</v>
      </c>
      <c r="O39">
        <v>12</v>
      </c>
      <c r="P39" t="s">
        <v>159</v>
      </c>
      <c r="Q39">
        <v>860555733</v>
      </c>
      <c r="R39" t="b">
        <v>1</v>
      </c>
      <c r="S39">
        <v>167</v>
      </c>
      <c r="T39" t="b">
        <v>1</v>
      </c>
      <c r="U39">
        <v>55</v>
      </c>
      <c r="V39">
        <v>0</v>
      </c>
      <c r="W39">
        <v>-1</v>
      </c>
      <c r="X39">
        <v>138</v>
      </c>
      <c r="Y39">
        <v>6</v>
      </c>
      <c r="Z39">
        <v>198</v>
      </c>
      <c r="AA39">
        <v>7</v>
      </c>
      <c r="AB39">
        <v>34</v>
      </c>
    </row>
    <row r="40" spans="1:28" x14ac:dyDescent="0.35">
      <c r="A40" t="b">
        <v>1</v>
      </c>
      <c r="B40" t="b">
        <v>1</v>
      </c>
      <c r="C40">
        <v>20</v>
      </c>
      <c r="D40" t="s">
        <v>126</v>
      </c>
      <c r="E40" t="b">
        <v>1</v>
      </c>
      <c r="F40">
        <v>7</v>
      </c>
      <c r="G40" t="s">
        <v>235</v>
      </c>
      <c r="H40" t="s">
        <v>236</v>
      </c>
      <c r="I40">
        <v>135</v>
      </c>
      <c r="J40">
        <v>8</v>
      </c>
      <c r="K40">
        <v>143</v>
      </c>
      <c r="L40">
        <v>0.68181818181818177</v>
      </c>
      <c r="M40" t="s">
        <v>162</v>
      </c>
      <c r="N40" t="s">
        <v>163</v>
      </c>
      <c r="O40">
        <v>8</v>
      </c>
      <c r="P40" t="s">
        <v>159</v>
      </c>
      <c r="Q40">
        <v>709583839</v>
      </c>
      <c r="R40" t="b">
        <v>1</v>
      </c>
      <c r="S40">
        <v>177</v>
      </c>
      <c r="T40" t="b">
        <v>0</v>
      </c>
      <c r="U40">
        <v>72</v>
      </c>
      <c r="V40">
        <v>0</v>
      </c>
      <c r="W40">
        <v>-1</v>
      </c>
      <c r="X40">
        <v>135</v>
      </c>
      <c r="Y40">
        <v>6</v>
      </c>
      <c r="Z40">
        <v>198</v>
      </c>
      <c r="AA40">
        <v>7</v>
      </c>
      <c r="AB40">
        <v>38</v>
      </c>
    </row>
    <row r="41" spans="1:28" x14ac:dyDescent="0.35">
      <c r="A41" t="b">
        <v>1</v>
      </c>
      <c r="B41" t="b">
        <v>1</v>
      </c>
      <c r="C41">
        <v>20</v>
      </c>
      <c r="D41" t="s">
        <v>126</v>
      </c>
      <c r="E41" t="b">
        <v>1</v>
      </c>
      <c r="F41">
        <v>15</v>
      </c>
      <c r="G41" t="s">
        <v>217</v>
      </c>
      <c r="H41" t="s">
        <v>218</v>
      </c>
      <c r="I41">
        <v>134</v>
      </c>
      <c r="J41">
        <v>7</v>
      </c>
      <c r="K41">
        <v>141</v>
      </c>
      <c r="L41">
        <v>0.6767676767676768</v>
      </c>
      <c r="M41" t="s">
        <v>162</v>
      </c>
      <c r="N41" t="s">
        <v>158</v>
      </c>
      <c r="O41">
        <v>7</v>
      </c>
      <c r="P41" t="s">
        <v>159</v>
      </c>
      <c r="Q41">
        <v>346316383</v>
      </c>
      <c r="R41" t="b">
        <v>1</v>
      </c>
      <c r="S41">
        <v>150</v>
      </c>
      <c r="T41" t="b">
        <v>0</v>
      </c>
      <c r="U41">
        <v>80</v>
      </c>
      <c r="V41">
        <v>0</v>
      </c>
      <c r="W41">
        <v>-1</v>
      </c>
      <c r="X41">
        <v>124</v>
      </c>
      <c r="Y41">
        <v>6</v>
      </c>
      <c r="Z41">
        <v>198</v>
      </c>
      <c r="AA41">
        <v>6</v>
      </c>
      <c r="AB41">
        <v>22</v>
      </c>
    </row>
    <row r="42" spans="1:28" x14ac:dyDescent="0.35">
      <c r="A42" t="b">
        <v>1</v>
      </c>
      <c r="B42" t="b">
        <v>1</v>
      </c>
      <c r="C42">
        <v>20</v>
      </c>
      <c r="D42" t="s">
        <v>126</v>
      </c>
      <c r="E42" t="b">
        <v>1</v>
      </c>
      <c r="F42">
        <v>146</v>
      </c>
      <c r="G42" t="s">
        <v>233</v>
      </c>
      <c r="H42" t="s">
        <v>234</v>
      </c>
      <c r="I42">
        <v>136</v>
      </c>
      <c r="J42">
        <v>0</v>
      </c>
      <c r="K42">
        <v>136</v>
      </c>
      <c r="L42">
        <v>0.68686868686868685</v>
      </c>
      <c r="M42" t="s">
        <v>162</v>
      </c>
      <c r="N42" t="s">
        <v>163</v>
      </c>
      <c r="O42">
        <v>8</v>
      </c>
      <c r="P42" t="s">
        <v>164</v>
      </c>
      <c r="Q42">
        <v>1044704930</v>
      </c>
      <c r="R42" t="b">
        <v>1</v>
      </c>
      <c r="S42">
        <v>182</v>
      </c>
      <c r="T42" t="b">
        <v>0</v>
      </c>
      <c r="U42">
        <v>125</v>
      </c>
      <c r="V42">
        <v>0</v>
      </c>
      <c r="W42">
        <v>-1</v>
      </c>
      <c r="X42">
        <v>134</v>
      </c>
      <c r="Y42">
        <v>5</v>
      </c>
      <c r="Z42">
        <v>198</v>
      </c>
      <c r="AA42">
        <v>6</v>
      </c>
      <c r="AB42">
        <v>24</v>
      </c>
    </row>
    <row r="43" spans="1:28" x14ac:dyDescent="0.35">
      <c r="A43" t="b">
        <v>1</v>
      </c>
      <c r="B43" t="b">
        <v>1</v>
      </c>
      <c r="C43">
        <v>20</v>
      </c>
      <c r="D43" t="s">
        <v>126</v>
      </c>
      <c r="E43" t="b">
        <v>1</v>
      </c>
      <c r="F43">
        <v>287</v>
      </c>
      <c r="G43" t="s">
        <v>229</v>
      </c>
      <c r="H43" t="s">
        <v>230</v>
      </c>
      <c r="I43">
        <v>129</v>
      </c>
      <c r="J43">
        <v>6</v>
      </c>
      <c r="K43">
        <v>135</v>
      </c>
      <c r="L43">
        <v>0.65151515151515149</v>
      </c>
      <c r="M43" t="s">
        <v>162</v>
      </c>
      <c r="N43" t="s">
        <v>158</v>
      </c>
      <c r="O43">
        <v>9</v>
      </c>
      <c r="P43" t="s">
        <v>159</v>
      </c>
      <c r="Q43">
        <v>1771621318</v>
      </c>
      <c r="R43" t="b">
        <v>1</v>
      </c>
      <c r="S43">
        <v>161</v>
      </c>
      <c r="T43" t="b">
        <v>1</v>
      </c>
      <c r="U43">
        <v>151</v>
      </c>
      <c r="V43">
        <v>0</v>
      </c>
      <c r="W43">
        <v>-1</v>
      </c>
      <c r="X43">
        <v>128</v>
      </c>
      <c r="Y43">
        <v>6</v>
      </c>
      <c r="Z43">
        <v>198</v>
      </c>
      <c r="AA43">
        <v>6</v>
      </c>
      <c r="AB43">
        <v>28</v>
      </c>
    </row>
    <row r="44" spans="1:28" x14ac:dyDescent="0.35">
      <c r="A44" t="b">
        <v>1</v>
      </c>
      <c r="B44" t="b">
        <v>1</v>
      </c>
      <c r="C44">
        <v>15</v>
      </c>
      <c r="D44" t="s">
        <v>127</v>
      </c>
      <c r="E44" t="b">
        <v>1</v>
      </c>
      <c r="F44">
        <v>180</v>
      </c>
      <c r="G44" t="s">
        <v>242</v>
      </c>
      <c r="H44" t="s">
        <v>243</v>
      </c>
      <c r="I44">
        <v>146</v>
      </c>
      <c r="J44">
        <v>8</v>
      </c>
      <c r="K44">
        <v>154</v>
      </c>
      <c r="L44">
        <v>0.73737373737373735</v>
      </c>
      <c r="M44" t="s">
        <v>157</v>
      </c>
      <c r="N44" t="s">
        <v>158</v>
      </c>
      <c r="O44">
        <v>15</v>
      </c>
      <c r="P44" t="s">
        <v>159</v>
      </c>
      <c r="Q44">
        <v>465084063</v>
      </c>
      <c r="R44" t="b">
        <v>1</v>
      </c>
      <c r="S44">
        <v>180</v>
      </c>
      <c r="T44" t="b">
        <v>0</v>
      </c>
      <c r="U44">
        <v>1</v>
      </c>
      <c r="V44">
        <v>0</v>
      </c>
      <c r="W44">
        <v>-1</v>
      </c>
      <c r="X44">
        <v>131</v>
      </c>
      <c r="Y44">
        <v>5</v>
      </c>
      <c r="Z44">
        <v>198</v>
      </c>
      <c r="AA44">
        <v>7</v>
      </c>
      <c r="AB44">
        <v>40</v>
      </c>
    </row>
    <row r="45" spans="1:28" x14ac:dyDescent="0.35">
      <c r="A45" t="b">
        <v>1</v>
      </c>
      <c r="B45" t="b">
        <v>1</v>
      </c>
      <c r="C45">
        <v>15</v>
      </c>
      <c r="D45" t="s">
        <v>127</v>
      </c>
      <c r="E45" t="b">
        <v>1</v>
      </c>
      <c r="F45">
        <v>78</v>
      </c>
      <c r="G45" t="s">
        <v>239</v>
      </c>
      <c r="H45" t="s">
        <v>240</v>
      </c>
      <c r="I45">
        <v>141</v>
      </c>
      <c r="J45">
        <v>8</v>
      </c>
      <c r="K45">
        <v>149</v>
      </c>
      <c r="L45">
        <v>0.71212121212121215</v>
      </c>
      <c r="M45" t="s">
        <v>162</v>
      </c>
      <c r="N45" t="s">
        <v>158</v>
      </c>
      <c r="O45">
        <v>15</v>
      </c>
      <c r="P45" t="s">
        <v>164</v>
      </c>
      <c r="Q45">
        <v>465520505</v>
      </c>
      <c r="R45" t="b">
        <v>1</v>
      </c>
      <c r="S45">
        <v>179</v>
      </c>
      <c r="T45" t="b">
        <v>0</v>
      </c>
      <c r="U45">
        <v>16</v>
      </c>
      <c r="V45">
        <v>0</v>
      </c>
      <c r="W45">
        <v>-1</v>
      </c>
      <c r="X45">
        <v>133</v>
      </c>
      <c r="Y45">
        <v>5</v>
      </c>
      <c r="Z45">
        <v>198</v>
      </c>
      <c r="AA45">
        <v>7</v>
      </c>
      <c r="AB45">
        <v>41</v>
      </c>
    </row>
    <row r="46" spans="1:28" x14ac:dyDescent="0.35">
      <c r="A46" t="b">
        <v>1</v>
      </c>
      <c r="B46" t="b">
        <v>1</v>
      </c>
      <c r="C46">
        <v>15</v>
      </c>
      <c r="D46" t="s">
        <v>127</v>
      </c>
      <c r="E46" t="b">
        <v>1</v>
      </c>
      <c r="F46">
        <v>263</v>
      </c>
      <c r="G46" t="s">
        <v>237</v>
      </c>
      <c r="H46" t="s">
        <v>238</v>
      </c>
      <c r="I46">
        <v>138</v>
      </c>
      <c r="J46">
        <v>8</v>
      </c>
      <c r="K46">
        <v>146</v>
      </c>
      <c r="L46">
        <v>0.69696969696969702</v>
      </c>
      <c r="M46" t="s">
        <v>162</v>
      </c>
      <c r="N46" t="s">
        <v>163</v>
      </c>
      <c r="O46">
        <v>15</v>
      </c>
      <c r="P46" t="s">
        <v>164</v>
      </c>
      <c r="Q46">
        <v>474487212</v>
      </c>
      <c r="R46" t="b">
        <v>1</v>
      </c>
      <c r="S46">
        <v>10</v>
      </c>
      <c r="T46" t="b">
        <v>0</v>
      </c>
      <c r="U46">
        <v>43</v>
      </c>
      <c r="V46">
        <v>0</v>
      </c>
      <c r="W46">
        <v>-1</v>
      </c>
      <c r="X46">
        <v>134</v>
      </c>
      <c r="Y46">
        <v>6</v>
      </c>
      <c r="Z46">
        <v>198</v>
      </c>
      <c r="AA46">
        <v>7</v>
      </c>
      <c r="AB46">
        <v>34</v>
      </c>
    </row>
    <row r="47" spans="1:28" x14ac:dyDescent="0.35">
      <c r="A47" t="b">
        <v>1</v>
      </c>
      <c r="B47" t="b">
        <v>1</v>
      </c>
      <c r="C47">
        <v>15</v>
      </c>
      <c r="D47" t="s">
        <v>127</v>
      </c>
      <c r="E47" t="b">
        <v>1</v>
      </c>
      <c r="F47">
        <v>122</v>
      </c>
      <c r="G47" t="s">
        <v>247</v>
      </c>
      <c r="H47" t="s">
        <v>246</v>
      </c>
      <c r="I47">
        <v>139</v>
      </c>
      <c r="J47">
        <v>5</v>
      </c>
      <c r="K47">
        <v>144</v>
      </c>
      <c r="L47">
        <v>0.70202020202020199</v>
      </c>
      <c r="M47" t="s">
        <v>157</v>
      </c>
      <c r="N47" t="s">
        <v>158</v>
      </c>
      <c r="O47">
        <v>15</v>
      </c>
      <c r="P47" t="s">
        <v>159</v>
      </c>
      <c r="Q47">
        <v>1363116300</v>
      </c>
      <c r="R47" t="b">
        <v>1</v>
      </c>
      <c r="S47">
        <v>169</v>
      </c>
      <c r="T47" t="b">
        <v>0</v>
      </c>
      <c r="U47">
        <v>55</v>
      </c>
      <c r="V47">
        <v>0</v>
      </c>
      <c r="W47">
        <v>-1</v>
      </c>
      <c r="X47">
        <v>126</v>
      </c>
      <c r="Y47">
        <v>6</v>
      </c>
      <c r="Z47">
        <v>198</v>
      </c>
      <c r="AA47">
        <v>6</v>
      </c>
      <c r="AB47">
        <v>24</v>
      </c>
    </row>
    <row r="48" spans="1:28" x14ac:dyDescent="0.35">
      <c r="A48" t="b">
        <v>1</v>
      </c>
      <c r="B48" t="b">
        <v>1</v>
      </c>
      <c r="C48">
        <v>15</v>
      </c>
      <c r="D48" t="s">
        <v>127</v>
      </c>
      <c r="E48" t="b">
        <v>1</v>
      </c>
      <c r="F48">
        <v>186</v>
      </c>
      <c r="G48" t="s">
        <v>208</v>
      </c>
      <c r="H48" t="s">
        <v>241</v>
      </c>
      <c r="I48">
        <v>136</v>
      </c>
      <c r="J48">
        <v>8</v>
      </c>
      <c r="K48">
        <v>144</v>
      </c>
      <c r="L48">
        <v>0.68686868686868685</v>
      </c>
      <c r="M48" t="s">
        <v>162</v>
      </c>
      <c r="N48" t="s">
        <v>163</v>
      </c>
      <c r="O48">
        <v>15</v>
      </c>
      <c r="P48" t="s">
        <v>159</v>
      </c>
      <c r="Q48">
        <v>575948512</v>
      </c>
      <c r="R48" t="b">
        <v>1</v>
      </c>
      <c r="S48">
        <v>178</v>
      </c>
      <c r="T48" t="b">
        <v>0</v>
      </c>
      <c r="U48">
        <v>55</v>
      </c>
      <c r="V48">
        <v>0</v>
      </c>
      <c r="W48">
        <v>-1</v>
      </c>
      <c r="X48">
        <v>134</v>
      </c>
      <c r="Y48">
        <v>6</v>
      </c>
      <c r="Z48">
        <v>198</v>
      </c>
      <c r="AA48">
        <v>6</v>
      </c>
      <c r="AB48">
        <v>24</v>
      </c>
    </row>
    <row r="49" spans="1:28" x14ac:dyDescent="0.35">
      <c r="A49" t="b">
        <v>1</v>
      </c>
      <c r="B49" t="b">
        <v>1</v>
      </c>
      <c r="C49">
        <v>15</v>
      </c>
      <c r="D49" t="s">
        <v>127</v>
      </c>
      <c r="E49" t="b">
        <v>1</v>
      </c>
      <c r="F49">
        <v>100</v>
      </c>
      <c r="G49" t="s">
        <v>244</v>
      </c>
      <c r="H49" t="s">
        <v>245</v>
      </c>
      <c r="I49">
        <v>137</v>
      </c>
      <c r="J49">
        <v>7</v>
      </c>
      <c r="K49">
        <v>144</v>
      </c>
      <c r="L49">
        <v>0.69191919191919193</v>
      </c>
      <c r="M49" t="s">
        <v>157</v>
      </c>
      <c r="N49" t="s">
        <v>158</v>
      </c>
      <c r="O49">
        <v>15</v>
      </c>
      <c r="P49" t="s">
        <v>159</v>
      </c>
      <c r="Q49">
        <v>292426655</v>
      </c>
      <c r="R49" t="b">
        <v>1</v>
      </c>
      <c r="S49">
        <v>181</v>
      </c>
      <c r="T49" t="b">
        <v>1</v>
      </c>
      <c r="U49">
        <v>125</v>
      </c>
      <c r="V49">
        <v>0</v>
      </c>
      <c r="W49">
        <v>-1</v>
      </c>
      <c r="X49">
        <v>132</v>
      </c>
      <c r="Y49">
        <v>6</v>
      </c>
      <c r="Z49">
        <v>198</v>
      </c>
      <c r="AA49">
        <v>7</v>
      </c>
      <c r="AB49">
        <v>34</v>
      </c>
    </row>
    <row r="50" spans="1:28" x14ac:dyDescent="0.35">
      <c r="A50" t="b">
        <v>1</v>
      </c>
      <c r="B50" t="b">
        <v>1</v>
      </c>
      <c r="C50">
        <v>15</v>
      </c>
      <c r="D50" t="s">
        <v>127</v>
      </c>
      <c r="E50" t="b">
        <v>1</v>
      </c>
      <c r="F50">
        <v>121</v>
      </c>
      <c r="G50" t="s">
        <v>195</v>
      </c>
      <c r="H50" t="s">
        <v>246</v>
      </c>
      <c r="I50">
        <v>127</v>
      </c>
      <c r="J50">
        <v>5</v>
      </c>
      <c r="K50">
        <v>132</v>
      </c>
      <c r="L50">
        <v>0.64141414141414144</v>
      </c>
      <c r="M50" t="s">
        <v>162</v>
      </c>
      <c r="N50" t="s">
        <v>158</v>
      </c>
      <c r="O50">
        <v>15</v>
      </c>
      <c r="P50" t="s">
        <v>159</v>
      </c>
      <c r="Q50">
        <v>617803276</v>
      </c>
      <c r="R50" t="b">
        <v>1</v>
      </c>
      <c r="S50">
        <v>179</v>
      </c>
      <c r="T50" t="b">
        <v>0</v>
      </c>
      <c r="U50">
        <v>130</v>
      </c>
      <c r="V50">
        <v>0</v>
      </c>
      <c r="W50">
        <v>-1</v>
      </c>
      <c r="X50">
        <v>131</v>
      </c>
      <c r="Y50">
        <v>5</v>
      </c>
      <c r="Z50">
        <v>198</v>
      </c>
      <c r="AA50">
        <v>3</v>
      </c>
      <c r="AB50">
        <v>-22</v>
      </c>
    </row>
    <row r="51" spans="1:28" x14ac:dyDescent="0.35">
      <c r="A51" t="b">
        <v>1</v>
      </c>
      <c r="B51" t="b">
        <v>1</v>
      </c>
      <c r="C51">
        <v>5</v>
      </c>
      <c r="D51" t="s">
        <v>128</v>
      </c>
      <c r="E51" t="b">
        <v>1</v>
      </c>
      <c r="F51">
        <v>151</v>
      </c>
      <c r="G51" t="s">
        <v>249</v>
      </c>
      <c r="H51" t="s">
        <v>250</v>
      </c>
      <c r="I51">
        <v>140</v>
      </c>
      <c r="J51">
        <v>8</v>
      </c>
      <c r="K51">
        <v>148</v>
      </c>
      <c r="L51">
        <v>0.70707070707070707</v>
      </c>
      <c r="M51" t="s">
        <v>157</v>
      </c>
      <c r="N51" t="s">
        <v>158</v>
      </c>
      <c r="O51">
        <v>5</v>
      </c>
      <c r="P51" t="s">
        <v>159</v>
      </c>
      <c r="Q51">
        <v>301480998</v>
      </c>
      <c r="R51" t="b">
        <v>1</v>
      </c>
      <c r="S51">
        <v>158</v>
      </c>
      <c r="T51" t="b">
        <v>0</v>
      </c>
      <c r="U51">
        <v>23</v>
      </c>
      <c r="V51">
        <v>0</v>
      </c>
      <c r="W51">
        <v>-1</v>
      </c>
      <c r="X51">
        <v>140</v>
      </c>
      <c r="Y51">
        <v>6</v>
      </c>
      <c r="Z51">
        <v>198</v>
      </c>
      <c r="AA51">
        <v>7</v>
      </c>
      <c r="AB51">
        <v>34</v>
      </c>
    </row>
    <row r="52" spans="1:28" x14ac:dyDescent="0.35">
      <c r="A52" t="b">
        <v>1</v>
      </c>
      <c r="B52" t="b">
        <v>1</v>
      </c>
      <c r="C52">
        <v>5</v>
      </c>
      <c r="D52" t="s">
        <v>128</v>
      </c>
      <c r="E52" t="b">
        <v>1</v>
      </c>
      <c r="F52">
        <v>149</v>
      </c>
      <c r="G52" t="s">
        <v>248</v>
      </c>
      <c r="H52" t="s">
        <v>216</v>
      </c>
      <c r="I52">
        <v>134</v>
      </c>
      <c r="J52">
        <v>5</v>
      </c>
      <c r="K52">
        <v>139</v>
      </c>
      <c r="L52">
        <v>0.6767676767676768</v>
      </c>
      <c r="M52" t="s">
        <v>162</v>
      </c>
      <c r="N52" t="s">
        <v>158</v>
      </c>
      <c r="O52">
        <v>5</v>
      </c>
      <c r="P52" t="s">
        <v>159</v>
      </c>
      <c r="Q52">
        <v>32693873</v>
      </c>
      <c r="R52" t="b">
        <v>1</v>
      </c>
      <c r="S52">
        <v>193</v>
      </c>
      <c r="T52" t="b">
        <v>0</v>
      </c>
      <c r="U52">
        <v>107</v>
      </c>
      <c r="V52">
        <v>0</v>
      </c>
      <c r="W52">
        <v>-1</v>
      </c>
      <c r="X52">
        <v>131</v>
      </c>
      <c r="Y52">
        <v>5</v>
      </c>
      <c r="Z52">
        <v>198</v>
      </c>
      <c r="AA52">
        <v>7</v>
      </c>
      <c r="AB52">
        <v>34</v>
      </c>
    </row>
    <row r="53" spans="1:28" x14ac:dyDescent="0.35">
      <c r="A53" t="b">
        <v>1</v>
      </c>
      <c r="B53" t="b">
        <v>1</v>
      </c>
      <c r="C53">
        <v>12</v>
      </c>
      <c r="D53" t="s">
        <v>129</v>
      </c>
      <c r="E53" t="b">
        <v>1</v>
      </c>
      <c r="F53">
        <v>53</v>
      </c>
      <c r="G53" t="s">
        <v>254</v>
      </c>
      <c r="H53" t="s">
        <v>255</v>
      </c>
      <c r="I53">
        <v>144</v>
      </c>
      <c r="J53">
        <v>8</v>
      </c>
      <c r="K53">
        <v>152</v>
      </c>
      <c r="L53">
        <v>0.72727272727272729</v>
      </c>
      <c r="M53" t="s">
        <v>162</v>
      </c>
      <c r="N53" t="s">
        <v>158</v>
      </c>
      <c r="O53">
        <v>12</v>
      </c>
      <c r="P53" t="s">
        <v>159</v>
      </c>
      <c r="Q53">
        <v>1706465962</v>
      </c>
      <c r="R53" t="b">
        <v>1</v>
      </c>
      <c r="S53">
        <v>154</v>
      </c>
      <c r="T53" t="b">
        <v>0</v>
      </c>
      <c r="U53">
        <v>5</v>
      </c>
      <c r="V53">
        <v>0</v>
      </c>
      <c r="W53">
        <v>-1</v>
      </c>
      <c r="X53">
        <v>135</v>
      </c>
      <c r="Y53">
        <v>5</v>
      </c>
      <c r="Z53">
        <v>198</v>
      </c>
      <c r="AA53">
        <v>7</v>
      </c>
      <c r="AB53">
        <v>42</v>
      </c>
    </row>
    <row r="54" spans="1:28" x14ac:dyDescent="0.35">
      <c r="A54" t="b">
        <v>1</v>
      </c>
      <c r="B54" t="b">
        <v>1</v>
      </c>
      <c r="C54">
        <v>12</v>
      </c>
      <c r="D54" t="s">
        <v>129</v>
      </c>
      <c r="E54" t="b">
        <v>1</v>
      </c>
      <c r="F54">
        <v>56</v>
      </c>
      <c r="G54" t="s">
        <v>231</v>
      </c>
      <c r="H54" t="s">
        <v>232</v>
      </c>
      <c r="I54">
        <v>145</v>
      </c>
      <c r="J54">
        <v>7</v>
      </c>
      <c r="K54">
        <v>152</v>
      </c>
      <c r="L54">
        <v>0.73232323232323238</v>
      </c>
      <c r="M54" t="s">
        <v>162</v>
      </c>
      <c r="N54" t="s">
        <v>158</v>
      </c>
      <c r="O54">
        <v>12</v>
      </c>
      <c r="P54" t="s">
        <v>159</v>
      </c>
      <c r="Q54">
        <v>1563498328</v>
      </c>
      <c r="R54" t="b">
        <v>1</v>
      </c>
      <c r="S54">
        <v>167</v>
      </c>
      <c r="T54" t="b">
        <v>1</v>
      </c>
      <c r="U54">
        <v>55</v>
      </c>
      <c r="V54">
        <v>0</v>
      </c>
      <c r="W54">
        <v>-1</v>
      </c>
      <c r="X54">
        <v>138</v>
      </c>
      <c r="Y54">
        <v>6</v>
      </c>
      <c r="Z54">
        <v>198</v>
      </c>
      <c r="AA54">
        <v>7</v>
      </c>
      <c r="AB54">
        <v>34</v>
      </c>
    </row>
    <row r="55" spans="1:28" x14ac:dyDescent="0.35">
      <c r="A55" t="b">
        <v>1</v>
      </c>
      <c r="B55" t="b">
        <v>1</v>
      </c>
      <c r="C55">
        <v>12</v>
      </c>
      <c r="D55" t="s">
        <v>129</v>
      </c>
      <c r="E55" t="b">
        <v>1</v>
      </c>
      <c r="F55">
        <v>144</v>
      </c>
      <c r="G55" t="s">
        <v>252</v>
      </c>
      <c r="H55" t="s">
        <v>253</v>
      </c>
      <c r="I55">
        <v>142</v>
      </c>
      <c r="J55">
        <v>8</v>
      </c>
      <c r="K55">
        <v>150</v>
      </c>
      <c r="L55">
        <v>0.71717171717171713</v>
      </c>
      <c r="M55" t="s">
        <v>162</v>
      </c>
      <c r="N55" t="s">
        <v>158</v>
      </c>
      <c r="O55">
        <v>12</v>
      </c>
      <c r="P55" t="s">
        <v>159</v>
      </c>
      <c r="Q55">
        <v>1429695178</v>
      </c>
      <c r="R55" t="b">
        <v>1</v>
      </c>
      <c r="S55">
        <v>202</v>
      </c>
      <c r="T55" t="b">
        <v>0</v>
      </c>
      <c r="U55">
        <v>10</v>
      </c>
      <c r="V55">
        <v>0</v>
      </c>
      <c r="W55">
        <v>-1</v>
      </c>
      <c r="X55">
        <v>127</v>
      </c>
      <c r="Y55">
        <v>7</v>
      </c>
      <c r="Z55">
        <v>198</v>
      </c>
      <c r="AA55">
        <v>7</v>
      </c>
      <c r="AB55">
        <v>34</v>
      </c>
    </row>
    <row r="56" spans="1:28" x14ac:dyDescent="0.35">
      <c r="A56" t="b">
        <v>1</v>
      </c>
      <c r="B56" t="b">
        <v>1</v>
      </c>
      <c r="C56">
        <v>12</v>
      </c>
      <c r="D56" t="s">
        <v>129</v>
      </c>
      <c r="E56" t="b">
        <v>1</v>
      </c>
      <c r="F56">
        <v>27</v>
      </c>
      <c r="G56" t="s">
        <v>160</v>
      </c>
      <c r="H56" t="s">
        <v>194</v>
      </c>
      <c r="I56">
        <v>138</v>
      </c>
      <c r="J56">
        <v>8</v>
      </c>
      <c r="K56">
        <v>146</v>
      </c>
      <c r="L56">
        <v>0.69696969696969702</v>
      </c>
      <c r="M56" t="s">
        <v>162</v>
      </c>
      <c r="N56" t="s">
        <v>163</v>
      </c>
      <c r="O56">
        <v>12</v>
      </c>
      <c r="P56" t="s">
        <v>159</v>
      </c>
      <c r="Q56">
        <v>1390190014</v>
      </c>
      <c r="R56" t="b">
        <v>1</v>
      </c>
      <c r="S56">
        <v>175</v>
      </c>
      <c r="T56" t="b">
        <v>0</v>
      </c>
      <c r="U56">
        <v>43</v>
      </c>
      <c r="V56">
        <v>0</v>
      </c>
      <c r="W56">
        <v>-1</v>
      </c>
      <c r="X56">
        <v>128</v>
      </c>
      <c r="Y56">
        <v>7</v>
      </c>
      <c r="Z56">
        <v>198</v>
      </c>
      <c r="AA56">
        <v>7</v>
      </c>
      <c r="AB56">
        <v>34</v>
      </c>
    </row>
    <row r="57" spans="1:28" x14ac:dyDescent="0.35">
      <c r="A57" t="b">
        <v>1</v>
      </c>
      <c r="B57" t="b">
        <v>1</v>
      </c>
      <c r="C57">
        <v>12</v>
      </c>
      <c r="D57" t="s">
        <v>129</v>
      </c>
      <c r="E57" t="b">
        <v>1</v>
      </c>
      <c r="F57">
        <v>175</v>
      </c>
      <c r="G57" t="s">
        <v>251</v>
      </c>
      <c r="H57" t="s">
        <v>232</v>
      </c>
      <c r="I57">
        <v>138</v>
      </c>
      <c r="J57">
        <v>6</v>
      </c>
      <c r="K57">
        <v>144</v>
      </c>
      <c r="L57">
        <v>0.69696969696969702</v>
      </c>
      <c r="M57" t="s">
        <v>162</v>
      </c>
      <c r="N57" t="s">
        <v>158</v>
      </c>
      <c r="O57">
        <v>12</v>
      </c>
      <c r="P57" t="s">
        <v>164</v>
      </c>
      <c r="Q57">
        <v>1535806090</v>
      </c>
      <c r="R57" t="b">
        <v>1</v>
      </c>
      <c r="S57">
        <v>169</v>
      </c>
      <c r="T57" t="b">
        <v>0</v>
      </c>
      <c r="U57">
        <v>55</v>
      </c>
      <c r="V57">
        <v>0</v>
      </c>
      <c r="W57">
        <v>-1</v>
      </c>
      <c r="X57">
        <v>131</v>
      </c>
      <c r="Y57">
        <v>5</v>
      </c>
      <c r="Z57">
        <v>198</v>
      </c>
      <c r="AA57">
        <v>6</v>
      </c>
      <c r="AB57">
        <v>16</v>
      </c>
    </row>
    <row r="58" spans="1:28" x14ac:dyDescent="0.35">
      <c r="A58" t="b">
        <v>1</v>
      </c>
      <c r="B58" t="b">
        <v>1</v>
      </c>
      <c r="C58">
        <v>12</v>
      </c>
      <c r="D58" t="s">
        <v>129</v>
      </c>
      <c r="E58" t="b">
        <v>1</v>
      </c>
      <c r="F58">
        <v>223</v>
      </c>
      <c r="G58" t="s">
        <v>248</v>
      </c>
      <c r="H58" t="s">
        <v>232</v>
      </c>
      <c r="I58">
        <v>131</v>
      </c>
      <c r="J58">
        <v>7</v>
      </c>
      <c r="K58">
        <v>138</v>
      </c>
      <c r="L58">
        <v>0.66161616161616166</v>
      </c>
      <c r="M58" t="s">
        <v>162</v>
      </c>
      <c r="N58" t="s">
        <v>158</v>
      </c>
      <c r="O58">
        <v>12</v>
      </c>
      <c r="P58" t="s">
        <v>159</v>
      </c>
      <c r="Q58">
        <v>1370039617</v>
      </c>
      <c r="R58" t="b">
        <v>1</v>
      </c>
      <c r="S58">
        <v>176</v>
      </c>
      <c r="T58" t="b">
        <v>1</v>
      </c>
      <c r="U58">
        <v>145</v>
      </c>
      <c r="V58">
        <v>0</v>
      </c>
      <c r="W58">
        <v>-1</v>
      </c>
      <c r="X58">
        <v>132</v>
      </c>
      <c r="Y58">
        <v>5</v>
      </c>
      <c r="Z58">
        <v>198</v>
      </c>
      <c r="AA58">
        <v>7</v>
      </c>
      <c r="AB58">
        <v>34</v>
      </c>
    </row>
    <row r="59" spans="1:28" x14ac:dyDescent="0.35">
      <c r="A59" t="b">
        <v>1</v>
      </c>
      <c r="B59" t="b">
        <v>1</v>
      </c>
      <c r="C59">
        <v>22</v>
      </c>
      <c r="D59" t="s">
        <v>130</v>
      </c>
      <c r="E59" t="b">
        <v>1</v>
      </c>
      <c r="F59">
        <v>48</v>
      </c>
      <c r="G59" t="s">
        <v>256</v>
      </c>
      <c r="H59" t="s">
        <v>257</v>
      </c>
      <c r="I59">
        <v>141</v>
      </c>
      <c r="J59">
        <v>9</v>
      </c>
      <c r="K59">
        <v>150</v>
      </c>
      <c r="L59">
        <v>0.71212121212121215</v>
      </c>
      <c r="M59" t="s">
        <v>162</v>
      </c>
      <c r="N59" t="s">
        <v>158</v>
      </c>
      <c r="O59">
        <v>9</v>
      </c>
      <c r="P59" t="s">
        <v>164</v>
      </c>
      <c r="Q59">
        <v>1350056523</v>
      </c>
      <c r="R59" t="b">
        <v>1</v>
      </c>
      <c r="S59">
        <v>175</v>
      </c>
      <c r="T59" t="b">
        <v>0</v>
      </c>
      <c r="U59">
        <v>10</v>
      </c>
      <c r="V59">
        <v>0</v>
      </c>
      <c r="W59">
        <v>-1</v>
      </c>
      <c r="X59">
        <v>129</v>
      </c>
      <c r="Y59">
        <v>5</v>
      </c>
      <c r="Z59">
        <v>198</v>
      </c>
      <c r="AA59">
        <v>7</v>
      </c>
      <c r="AB59">
        <v>34</v>
      </c>
    </row>
    <row r="60" spans="1:28" x14ac:dyDescent="0.35">
      <c r="A60" t="b">
        <v>1</v>
      </c>
      <c r="B60" t="b">
        <v>1</v>
      </c>
      <c r="C60">
        <v>22</v>
      </c>
      <c r="D60" t="s">
        <v>130</v>
      </c>
      <c r="E60" t="b">
        <v>1</v>
      </c>
      <c r="F60">
        <v>78</v>
      </c>
      <c r="G60" t="s">
        <v>239</v>
      </c>
      <c r="H60" t="s">
        <v>240</v>
      </c>
      <c r="I60">
        <v>141</v>
      </c>
      <c r="J60">
        <v>8</v>
      </c>
      <c r="K60">
        <v>149</v>
      </c>
      <c r="L60">
        <v>0.71212121212121215</v>
      </c>
      <c r="M60" t="s">
        <v>162</v>
      </c>
      <c r="N60" t="s">
        <v>158</v>
      </c>
      <c r="O60">
        <v>15</v>
      </c>
      <c r="P60" t="s">
        <v>164</v>
      </c>
      <c r="Q60">
        <v>1760967874</v>
      </c>
      <c r="R60" t="b">
        <v>1</v>
      </c>
      <c r="S60">
        <v>179</v>
      </c>
      <c r="T60" t="b">
        <v>0</v>
      </c>
      <c r="U60">
        <v>16</v>
      </c>
      <c r="V60">
        <v>0</v>
      </c>
      <c r="W60">
        <v>-1</v>
      </c>
      <c r="X60">
        <v>133</v>
      </c>
      <c r="Y60">
        <v>5</v>
      </c>
      <c r="Z60">
        <v>198</v>
      </c>
      <c r="AA60">
        <v>7</v>
      </c>
      <c r="AB60">
        <v>41</v>
      </c>
    </row>
    <row r="61" spans="1:28" x14ac:dyDescent="0.35">
      <c r="A61" t="b">
        <v>1</v>
      </c>
      <c r="B61" t="b">
        <v>1</v>
      </c>
      <c r="C61">
        <v>22</v>
      </c>
      <c r="D61" t="s">
        <v>130</v>
      </c>
      <c r="E61" t="b">
        <v>1</v>
      </c>
      <c r="F61">
        <v>124</v>
      </c>
      <c r="G61" t="s">
        <v>210</v>
      </c>
      <c r="H61" t="s">
        <v>211</v>
      </c>
      <c r="I61">
        <v>138</v>
      </c>
      <c r="J61">
        <v>5</v>
      </c>
      <c r="K61">
        <v>143</v>
      </c>
      <c r="L61">
        <v>0.69696969696969702</v>
      </c>
      <c r="M61" t="s">
        <v>162</v>
      </c>
      <c r="N61" t="s">
        <v>158</v>
      </c>
      <c r="O61">
        <v>14</v>
      </c>
      <c r="P61" t="s">
        <v>164</v>
      </c>
      <c r="Q61">
        <v>1362748800</v>
      </c>
      <c r="R61" t="b">
        <v>1</v>
      </c>
      <c r="S61">
        <v>167</v>
      </c>
      <c r="T61" t="b">
        <v>0</v>
      </c>
      <c r="U61">
        <v>72</v>
      </c>
      <c r="V61">
        <v>0</v>
      </c>
      <c r="W61">
        <v>-1</v>
      </c>
      <c r="X61">
        <v>130</v>
      </c>
      <c r="Y61">
        <v>5</v>
      </c>
      <c r="Z61">
        <v>198</v>
      </c>
      <c r="AA61">
        <v>7</v>
      </c>
      <c r="AB61">
        <v>34</v>
      </c>
    </row>
    <row r="62" spans="1:28" x14ac:dyDescent="0.35">
      <c r="A62" t="b">
        <v>1</v>
      </c>
      <c r="B62" t="b">
        <v>1</v>
      </c>
      <c r="C62">
        <v>22</v>
      </c>
      <c r="D62" t="s">
        <v>130</v>
      </c>
      <c r="E62" t="b">
        <v>1</v>
      </c>
      <c r="F62">
        <v>36</v>
      </c>
      <c r="G62" t="s">
        <v>258</v>
      </c>
      <c r="H62" t="s">
        <v>259</v>
      </c>
      <c r="I62">
        <v>132</v>
      </c>
      <c r="J62">
        <v>8</v>
      </c>
      <c r="K62">
        <v>140</v>
      </c>
      <c r="L62">
        <v>0.66666666666666663</v>
      </c>
      <c r="M62" t="s">
        <v>162</v>
      </c>
      <c r="N62" t="s">
        <v>163</v>
      </c>
      <c r="O62">
        <v>11</v>
      </c>
      <c r="P62" t="s">
        <v>164</v>
      </c>
      <c r="Q62">
        <v>123871368</v>
      </c>
      <c r="R62" t="b">
        <v>1</v>
      </c>
      <c r="S62">
        <v>155</v>
      </c>
      <c r="T62" t="b">
        <v>0</v>
      </c>
      <c r="U62">
        <v>90</v>
      </c>
      <c r="V62">
        <v>0</v>
      </c>
      <c r="W62">
        <v>-1</v>
      </c>
      <c r="X62">
        <v>123</v>
      </c>
      <c r="Y62">
        <v>5</v>
      </c>
      <c r="Z62">
        <v>198</v>
      </c>
      <c r="AA62">
        <v>6</v>
      </c>
      <c r="AB62">
        <v>32</v>
      </c>
    </row>
    <row r="63" spans="1:28" x14ac:dyDescent="0.35">
      <c r="A63" t="b">
        <v>1</v>
      </c>
      <c r="B63" t="b">
        <v>1</v>
      </c>
      <c r="C63">
        <v>21</v>
      </c>
      <c r="D63" t="s">
        <v>131</v>
      </c>
      <c r="E63" t="b">
        <v>1</v>
      </c>
      <c r="F63">
        <v>278</v>
      </c>
      <c r="G63" t="s">
        <v>261</v>
      </c>
      <c r="H63" t="s">
        <v>236</v>
      </c>
      <c r="I63">
        <v>136</v>
      </c>
      <c r="J63">
        <v>8</v>
      </c>
      <c r="K63">
        <v>144</v>
      </c>
      <c r="L63">
        <v>0.68686868686868685</v>
      </c>
      <c r="M63" t="s">
        <v>157</v>
      </c>
      <c r="N63" t="s">
        <v>163</v>
      </c>
      <c r="O63">
        <v>8</v>
      </c>
      <c r="P63" t="s">
        <v>159</v>
      </c>
      <c r="Q63">
        <v>335908015</v>
      </c>
      <c r="R63" t="b">
        <v>1</v>
      </c>
      <c r="S63">
        <v>124</v>
      </c>
      <c r="T63" t="b">
        <v>0</v>
      </c>
      <c r="U63">
        <v>62</v>
      </c>
      <c r="V63">
        <v>0</v>
      </c>
      <c r="W63">
        <v>-1</v>
      </c>
      <c r="X63">
        <v>124</v>
      </c>
      <c r="Y63">
        <v>5</v>
      </c>
      <c r="Z63">
        <v>198</v>
      </c>
      <c r="AA63">
        <v>7</v>
      </c>
      <c r="AB63">
        <v>34</v>
      </c>
    </row>
    <row r="64" spans="1:28" x14ac:dyDescent="0.35">
      <c r="A64" t="b">
        <v>1</v>
      </c>
      <c r="B64" t="b">
        <v>1</v>
      </c>
      <c r="C64">
        <v>21</v>
      </c>
      <c r="D64" t="s">
        <v>131</v>
      </c>
      <c r="E64" t="b">
        <v>1</v>
      </c>
      <c r="F64">
        <v>7</v>
      </c>
      <c r="G64" t="s">
        <v>235</v>
      </c>
      <c r="H64" t="s">
        <v>236</v>
      </c>
      <c r="I64">
        <v>135</v>
      </c>
      <c r="J64">
        <v>8</v>
      </c>
      <c r="K64">
        <v>143</v>
      </c>
      <c r="L64">
        <v>0.68181818181818177</v>
      </c>
      <c r="M64" t="s">
        <v>162</v>
      </c>
      <c r="N64" t="s">
        <v>163</v>
      </c>
      <c r="O64">
        <v>8</v>
      </c>
      <c r="P64" t="s">
        <v>159</v>
      </c>
      <c r="Q64">
        <v>1141072635</v>
      </c>
      <c r="R64" t="b">
        <v>1</v>
      </c>
      <c r="S64">
        <v>177</v>
      </c>
      <c r="T64" t="b">
        <v>0</v>
      </c>
      <c r="U64">
        <v>72</v>
      </c>
      <c r="V64">
        <v>0</v>
      </c>
      <c r="W64">
        <v>-1</v>
      </c>
      <c r="X64">
        <v>135</v>
      </c>
      <c r="Y64">
        <v>6</v>
      </c>
      <c r="Z64">
        <v>198</v>
      </c>
      <c r="AA64">
        <v>7</v>
      </c>
      <c r="AB64">
        <v>38</v>
      </c>
    </row>
    <row r="65" spans="1:28" x14ac:dyDescent="0.35">
      <c r="A65" t="b">
        <v>1</v>
      </c>
      <c r="B65" t="b">
        <v>1</v>
      </c>
      <c r="C65">
        <v>21</v>
      </c>
      <c r="D65" t="s">
        <v>131</v>
      </c>
      <c r="E65" t="b">
        <v>1</v>
      </c>
      <c r="F65">
        <v>31</v>
      </c>
      <c r="G65" t="s">
        <v>260</v>
      </c>
      <c r="H65" t="s">
        <v>236</v>
      </c>
      <c r="I65">
        <v>138</v>
      </c>
      <c r="J65">
        <v>0</v>
      </c>
      <c r="K65">
        <v>138</v>
      </c>
      <c r="L65">
        <v>0.69696969696969702</v>
      </c>
      <c r="M65" t="s">
        <v>162</v>
      </c>
      <c r="N65" t="s">
        <v>163</v>
      </c>
      <c r="O65">
        <v>13</v>
      </c>
      <c r="P65" t="s">
        <v>159</v>
      </c>
      <c r="Q65">
        <v>1741437247</v>
      </c>
      <c r="R65" t="b">
        <v>0</v>
      </c>
      <c r="S65">
        <v>0</v>
      </c>
      <c r="T65" t="b">
        <v>0</v>
      </c>
      <c r="U65">
        <v>107</v>
      </c>
      <c r="V65">
        <v>0</v>
      </c>
      <c r="W65">
        <v>-1</v>
      </c>
      <c r="X65">
        <v>135</v>
      </c>
      <c r="Y65">
        <v>6</v>
      </c>
      <c r="Z65">
        <v>198</v>
      </c>
      <c r="AA65">
        <v>6</v>
      </c>
      <c r="AB65">
        <v>18</v>
      </c>
    </row>
    <row r="66" spans="1:28" x14ac:dyDescent="0.35">
      <c r="A66" t="b">
        <v>1</v>
      </c>
      <c r="B66" t="b">
        <v>1</v>
      </c>
      <c r="C66">
        <v>21</v>
      </c>
      <c r="D66" t="s">
        <v>131</v>
      </c>
      <c r="E66" t="b">
        <v>1</v>
      </c>
      <c r="F66">
        <v>3216</v>
      </c>
      <c r="G66" t="s">
        <v>380</v>
      </c>
      <c r="H66" t="s">
        <v>381</v>
      </c>
      <c r="I66">
        <v>138</v>
      </c>
      <c r="J66">
        <v>0</v>
      </c>
      <c r="K66">
        <v>138</v>
      </c>
      <c r="L66">
        <v>0.69696969696969702</v>
      </c>
      <c r="M66" t="s">
        <v>162</v>
      </c>
      <c r="N66" t="s">
        <v>163</v>
      </c>
      <c r="O66">
        <v>7</v>
      </c>
      <c r="P66" t="s">
        <v>159</v>
      </c>
      <c r="Q66">
        <v>404527344</v>
      </c>
      <c r="R66" t="b">
        <v>1</v>
      </c>
      <c r="S66">
        <v>170</v>
      </c>
      <c r="T66" t="b">
        <v>0</v>
      </c>
      <c r="U66">
        <v>107</v>
      </c>
      <c r="V66">
        <v>0</v>
      </c>
      <c r="W66">
        <v>-1</v>
      </c>
      <c r="X66">
        <v>130</v>
      </c>
      <c r="Y66">
        <v>5</v>
      </c>
      <c r="Z66">
        <v>198</v>
      </c>
      <c r="AA66">
        <v>6</v>
      </c>
      <c r="AB66">
        <v>16</v>
      </c>
    </row>
    <row r="67" spans="1:28" x14ac:dyDescent="0.35">
      <c r="A67" t="b">
        <v>1</v>
      </c>
      <c r="B67" t="b">
        <v>1</v>
      </c>
      <c r="C67">
        <v>21</v>
      </c>
      <c r="D67" t="s">
        <v>131</v>
      </c>
      <c r="E67" t="b">
        <v>1</v>
      </c>
      <c r="F67">
        <v>3186</v>
      </c>
      <c r="G67" t="s">
        <v>262</v>
      </c>
      <c r="H67" t="s">
        <v>263</v>
      </c>
      <c r="I67">
        <v>126</v>
      </c>
      <c r="J67">
        <v>7</v>
      </c>
      <c r="K67">
        <v>133</v>
      </c>
      <c r="L67">
        <v>0.63636363636363635</v>
      </c>
      <c r="M67" t="s">
        <v>162</v>
      </c>
      <c r="N67" t="s">
        <v>163</v>
      </c>
      <c r="O67">
        <v>10</v>
      </c>
      <c r="P67" t="s">
        <v>176</v>
      </c>
      <c r="Q67">
        <v>1751112413</v>
      </c>
      <c r="R67" t="b">
        <v>1</v>
      </c>
      <c r="S67">
        <v>176</v>
      </c>
      <c r="T67" t="b">
        <v>0</v>
      </c>
      <c r="U67">
        <v>134</v>
      </c>
      <c r="V67">
        <v>0</v>
      </c>
      <c r="W67">
        <v>-1</v>
      </c>
      <c r="X67">
        <v>133</v>
      </c>
      <c r="Y67">
        <v>6</v>
      </c>
      <c r="Z67">
        <v>198</v>
      </c>
      <c r="AA67">
        <v>5</v>
      </c>
      <c r="AB67">
        <v>16</v>
      </c>
    </row>
    <row r="68" spans="1:28" x14ac:dyDescent="0.35">
      <c r="A68" t="b">
        <v>1</v>
      </c>
      <c r="B68" t="b">
        <v>1</v>
      </c>
      <c r="C68">
        <v>21</v>
      </c>
      <c r="D68" t="s">
        <v>131</v>
      </c>
      <c r="E68" t="b">
        <v>1</v>
      </c>
      <c r="F68">
        <v>3217</v>
      </c>
      <c r="G68" t="s">
        <v>378</v>
      </c>
      <c r="H68" t="s">
        <v>379</v>
      </c>
      <c r="I68">
        <v>127</v>
      </c>
      <c r="J68">
        <v>0</v>
      </c>
      <c r="K68">
        <v>127</v>
      </c>
      <c r="L68">
        <v>0.64141414141414144</v>
      </c>
      <c r="M68" t="s">
        <v>157</v>
      </c>
      <c r="N68" t="s">
        <v>163</v>
      </c>
      <c r="O68">
        <v>9</v>
      </c>
      <c r="P68" t="s">
        <v>159</v>
      </c>
      <c r="Q68">
        <v>1912637561</v>
      </c>
      <c r="R68" t="b">
        <v>0</v>
      </c>
      <c r="S68">
        <v>0</v>
      </c>
      <c r="T68" t="b">
        <v>0</v>
      </c>
      <c r="U68">
        <v>152</v>
      </c>
      <c r="V68">
        <v>0</v>
      </c>
      <c r="W68">
        <v>-1</v>
      </c>
      <c r="X68">
        <v>130</v>
      </c>
      <c r="Y68">
        <v>5</v>
      </c>
      <c r="Z68">
        <v>198</v>
      </c>
      <c r="AA68">
        <v>5</v>
      </c>
      <c r="AB68">
        <v>0</v>
      </c>
    </row>
    <row r="69" spans="1:28" x14ac:dyDescent="0.35">
      <c r="A69" t="b">
        <v>1</v>
      </c>
      <c r="B69" t="b">
        <v>1</v>
      </c>
      <c r="C69">
        <v>9</v>
      </c>
      <c r="D69" t="s">
        <v>132</v>
      </c>
      <c r="E69" t="b">
        <v>1</v>
      </c>
      <c r="F69">
        <v>48</v>
      </c>
      <c r="G69" t="s">
        <v>256</v>
      </c>
      <c r="H69" t="s">
        <v>257</v>
      </c>
      <c r="I69">
        <v>141</v>
      </c>
      <c r="J69">
        <v>9</v>
      </c>
      <c r="K69">
        <v>150</v>
      </c>
      <c r="L69">
        <v>0.71212121212121215</v>
      </c>
      <c r="M69" t="s">
        <v>162</v>
      </c>
      <c r="N69" t="s">
        <v>158</v>
      </c>
      <c r="O69">
        <v>9</v>
      </c>
      <c r="P69" t="s">
        <v>164</v>
      </c>
      <c r="Q69">
        <v>797695067</v>
      </c>
      <c r="R69" t="b">
        <v>1</v>
      </c>
      <c r="S69">
        <v>175</v>
      </c>
      <c r="T69" t="b">
        <v>0</v>
      </c>
      <c r="U69">
        <v>10</v>
      </c>
      <c r="V69">
        <v>0</v>
      </c>
      <c r="W69">
        <v>-1</v>
      </c>
      <c r="X69">
        <v>129</v>
      </c>
      <c r="Y69">
        <v>5</v>
      </c>
      <c r="Z69">
        <v>198</v>
      </c>
      <c r="AA69">
        <v>7</v>
      </c>
      <c r="AB69">
        <v>34</v>
      </c>
    </row>
    <row r="70" spans="1:28" x14ac:dyDescent="0.35">
      <c r="A70" t="b">
        <v>1</v>
      </c>
      <c r="B70" t="b">
        <v>1</v>
      </c>
      <c r="C70">
        <v>9</v>
      </c>
      <c r="D70" t="s">
        <v>132</v>
      </c>
      <c r="E70" t="b">
        <v>1</v>
      </c>
      <c r="F70">
        <v>192</v>
      </c>
      <c r="G70" t="s">
        <v>280</v>
      </c>
      <c r="H70" t="s">
        <v>281</v>
      </c>
      <c r="I70">
        <v>140</v>
      </c>
      <c r="J70">
        <v>8</v>
      </c>
      <c r="K70">
        <v>148</v>
      </c>
      <c r="L70">
        <v>0.70707070707070707</v>
      </c>
      <c r="M70" t="s">
        <v>157</v>
      </c>
      <c r="N70" t="s">
        <v>158</v>
      </c>
      <c r="O70">
        <v>9</v>
      </c>
      <c r="P70" t="s">
        <v>176</v>
      </c>
      <c r="Q70">
        <v>1201039734</v>
      </c>
      <c r="R70" t="b">
        <v>1</v>
      </c>
      <c r="S70">
        <v>188</v>
      </c>
      <c r="T70" t="b">
        <v>0</v>
      </c>
      <c r="U70">
        <v>23</v>
      </c>
      <c r="V70">
        <v>0</v>
      </c>
      <c r="W70">
        <v>-1</v>
      </c>
      <c r="X70">
        <v>120</v>
      </c>
      <c r="Y70">
        <v>5</v>
      </c>
      <c r="Z70">
        <v>198</v>
      </c>
      <c r="AA70">
        <v>7</v>
      </c>
      <c r="AB70">
        <v>34</v>
      </c>
    </row>
    <row r="71" spans="1:28" x14ac:dyDescent="0.35">
      <c r="A71" t="b">
        <v>1</v>
      </c>
      <c r="B71" t="b">
        <v>1</v>
      </c>
      <c r="C71">
        <v>9</v>
      </c>
      <c r="D71" t="s">
        <v>132</v>
      </c>
      <c r="E71" t="b">
        <v>1</v>
      </c>
      <c r="F71">
        <v>39</v>
      </c>
      <c r="G71" t="s">
        <v>268</v>
      </c>
      <c r="H71" t="s">
        <v>269</v>
      </c>
      <c r="I71">
        <v>142</v>
      </c>
      <c r="J71">
        <v>5</v>
      </c>
      <c r="K71">
        <v>147</v>
      </c>
      <c r="L71">
        <v>0.71717171717171713</v>
      </c>
      <c r="M71" t="s">
        <v>162</v>
      </c>
      <c r="N71" t="s">
        <v>163</v>
      </c>
      <c r="O71">
        <v>9</v>
      </c>
      <c r="P71" t="s">
        <v>159</v>
      </c>
      <c r="Q71">
        <v>2109241048</v>
      </c>
      <c r="R71" t="b">
        <v>1</v>
      </c>
      <c r="S71">
        <v>178</v>
      </c>
      <c r="T71" t="b">
        <v>0</v>
      </c>
      <c r="U71">
        <v>33</v>
      </c>
      <c r="V71">
        <v>0</v>
      </c>
      <c r="W71">
        <v>-1</v>
      </c>
      <c r="X71">
        <v>132</v>
      </c>
      <c r="Y71">
        <v>5</v>
      </c>
      <c r="Z71">
        <v>198</v>
      </c>
      <c r="AA71">
        <v>7</v>
      </c>
      <c r="AB71">
        <v>42</v>
      </c>
    </row>
    <row r="72" spans="1:28" x14ac:dyDescent="0.35">
      <c r="A72" t="b">
        <v>1</v>
      </c>
      <c r="B72" t="b">
        <v>1</v>
      </c>
      <c r="C72">
        <v>9</v>
      </c>
      <c r="D72" t="s">
        <v>132</v>
      </c>
      <c r="E72" t="b">
        <v>1</v>
      </c>
      <c r="F72">
        <v>156</v>
      </c>
      <c r="G72" t="s">
        <v>275</v>
      </c>
      <c r="H72" t="s">
        <v>259</v>
      </c>
      <c r="I72">
        <v>139</v>
      </c>
      <c r="J72">
        <v>7</v>
      </c>
      <c r="K72">
        <v>146</v>
      </c>
      <c r="L72">
        <v>0.70202020202020199</v>
      </c>
      <c r="M72" t="s">
        <v>157</v>
      </c>
      <c r="N72" t="s">
        <v>163</v>
      </c>
      <c r="O72">
        <v>9</v>
      </c>
      <c r="P72" t="s">
        <v>159</v>
      </c>
      <c r="Q72">
        <v>1166401442</v>
      </c>
      <c r="R72" t="b">
        <v>1</v>
      </c>
      <c r="S72">
        <v>180</v>
      </c>
      <c r="T72" t="b">
        <v>1</v>
      </c>
      <c r="U72">
        <v>107</v>
      </c>
      <c r="V72">
        <v>0</v>
      </c>
      <c r="W72">
        <v>-1</v>
      </c>
      <c r="X72">
        <v>123</v>
      </c>
      <c r="Y72">
        <v>6</v>
      </c>
      <c r="Z72">
        <v>198</v>
      </c>
      <c r="AA72">
        <v>7</v>
      </c>
      <c r="AB72">
        <v>35</v>
      </c>
    </row>
    <row r="73" spans="1:28" x14ac:dyDescent="0.35">
      <c r="A73" t="b">
        <v>1</v>
      </c>
      <c r="B73" t="b">
        <v>1</v>
      </c>
      <c r="C73">
        <v>9</v>
      </c>
      <c r="D73" t="s">
        <v>132</v>
      </c>
      <c r="E73" t="b">
        <v>1</v>
      </c>
      <c r="F73">
        <v>227</v>
      </c>
      <c r="G73" t="s">
        <v>271</v>
      </c>
      <c r="H73" t="s">
        <v>272</v>
      </c>
      <c r="I73">
        <v>139</v>
      </c>
      <c r="J73">
        <v>7</v>
      </c>
      <c r="K73">
        <v>146</v>
      </c>
      <c r="L73">
        <v>0.70202020202020199</v>
      </c>
      <c r="M73" t="s">
        <v>162</v>
      </c>
      <c r="N73" t="s">
        <v>158</v>
      </c>
      <c r="O73">
        <v>9</v>
      </c>
      <c r="P73" t="s">
        <v>159</v>
      </c>
      <c r="Q73">
        <v>1412119008</v>
      </c>
      <c r="R73" t="b">
        <v>1</v>
      </c>
      <c r="S73">
        <v>100</v>
      </c>
      <c r="T73" t="b">
        <v>0</v>
      </c>
      <c r="U73">
        <v>33</v>
      </c>
      <c r="V73">
        <v>0</v>
      </c>
      <c r="W73">
        <v>-1</v>
      </c>
      <c r="X73">
        <v>135</v>
      </c>
      <c r="Y73">
        <v>5</v>
      </c>
      <c r="Z73">
        <v>198</v>
      </c>
      <c r="AA73">
        <v>6</v>
      </c>
      <c r="AB73">
        <v>37</v>
      </c>
    </row>
    <row r="74" spans="1:28" x14ac:dyDescent="0.35">
      <c r="A74" t="b">
        <v>1</v>
      </c>
      <c r="B74" t="b">
        <v>1</v>
      </c>
      <c r="C74">
        <v>9</v>
      </c>
      <c r="D74" t="s">
        <v>132</v>
      </c>
      <c r="E74" t="b">
        <v>1</v>
      </c>
      <c r="F74">
        <v>166</v>
      </c>
      <c r="G74" t="s">
        <v>278</v>
      </c>
      <c r="H74" t="s">
        <v>198</v>
      </c>
      <c r="I74">
        <v>140</v>
      </c>
      <c r="J74">
        <v>5</v>
      </c>
      <c r="K74">
        <v>145</v>
      </c>
      <c r="L74">
        <v>0.70707070707070707</v>
      </c>
      <c r="M74" t="s">
        <v>162</v>
      </c>
      <c r="N74" t="s">
        <v>158</v>
      </c>
      <c r="O74">
        <v>9</v>
      </c>
      <c r="P74" t="s">
        <v>164</v>
      </c>
      <c r="Q74">
        <v>1698433172</v>
      </c>
      <c r="R74" t="b">
        <v>1</v>
      </c>
      <c r="S74">
        <v>203</v>
      </c>
      <c r="T74" t="b">
        <v>0</v>
      </c>
      <c r="U74">
        <v>55</v>
      </c>
      <c r="V74">
        <v>0</v>
      </c>
      <c r="W74">
        <v>-1</v>
      </c>
      <c r="X74">
        <v>138</v>
      </c>
      <c r="Y74">
        <v>5</v>
      </c>
      <c r="Z74">
        <v>198</v>
      </c>
      <c r="AA74">
        <v>7</v>
      </c>
      <c r="AB74">
        <v>34</v>
      </c>
    </row>
    <row r="75" spans="1:28" x14ac:dyDescent="0.35">
      <c r="A75" t="b">
        <v>1</v>
      </c>
      <c r="B75" t="b">
        <v>1</v>
      </c>
      <c r="C75">
        <v>9</v>
      </c>
      <c r="D75" t="s">
        <v>132</v>
      </c>
      <c r="E75" t="b">
        <v>1</v>
      </c>
      <c r="F75">
        <v>165</v>
      </c>
      <c r="G75" t="s">
        <v>276</v>
      </c>
      <c r="H75" t="s">
        <v>277</v>
      </c>
      <c r="I75">
        <v>138</v>
      </c>
      <c r="J75">
        <v>6</v>
      </c>
      <c r="K75">
        <v>144</v>
      </c>
      <c r="L75">
        <v>0.69696969696969702</v>
      </c>
      <c r="M75" t="s">
        <v>162</v>
      </c>
      <c r="N75" t="s">
        <v>158</v>
      </c>
      <c r="O75">
        <v>9</v>
      </c>
      <c r="P75" t="s">
        <v>159</v>
      </c>
      <c r="Q75">
        <v>134548279</v>
      </c>
      <c r="R75" t="b">
        <v>1</v>
      </c>
      <c r="S75">
        <v>157</v>
      </c>
      <c r="T75" t="b">
        <v>0</v>
      </c>
      <c r="U75">
        <v>33</v>
      </c>
      <c r="V75">
        <v>0</v>
      </c>
      <c r="W75">
        <v>-1</v>
      </c>
      <c r="X75">
        <v>136</v>
      </c>
      <c r="Y75">
        <v>5</v>
      </c>
      <c r="Z75">
        <v>198</v>
      </c>
      <c r="AA75">
        <v>4</v>
      </c>
      <c r="AB75">
        <v>-12</v>
      </c>
    </row>
    <row r="76" spans="1:28" x14ac:dyDescent="0.35">
      <c r="A76" t="b">
        <v>1</v>
      </c>
      <c r="B76" t="b">
        <v>1</v>
      </c>
      <c r="C76">
        <v>9</v>
      </c>
      <c r="D76" t="s">
        <v>132</v>
      </c>
      <c r="E76" t="b">
        <v>1</v>
      </c>
      <c r="F76">
        <v>59</v>
      </c>
      <c r="G76" t="s">
        <v>266</v>
      </c>
      <c r="H76" t="s">
        <v>267</v>
      </c>
      <c r="I76">
        <v>135</v>
      </c>
      <c r="J76">
        <v>8</v>
      </c>
      <c r="K76">
        <v>143</v>
      </c>
      <c r="L76">
        <v>0.68181818181818177</v>
      </c>
      <c r="M76" t="s">
        <v>157</v>
      </c>
      <c r="N76" t="s">
        <v>158</v>
      </c>
      <c r="O76">
        <v>9</v>
      </c>
      <c r="P76" t="s">
        <v>159</v>
      </c>
      <c r="Q76">
        <v>34831084</v>
      </c>
      <c r="R76" t="b">
        <v>1</v>
      </c>
      <c r="S76">
        <v>171</v>
      </c>
      <c r="T76" t="b">
        <v>0</v>
      </c>
      <c r="U76">
        <v>62</v>
      </c>
      <c r="V76">
        <v>0</v>
      </c>
      <c r="W76">
        <v>-1</v>
      </c>
      <c r="X76">
        <v>138</v>
      </c>
      <c r="Y76">
        <v>6</v>
      </c>
      <c r="Z76">
        <v>198</v>
      </c>
      <c r="AA76">
        <v>6</v>
      </c>
      <c r="AB76">
        <v>22</v>
      </c>
    </row>
    <row r="77" spans="1:28" x14ac:dyDescent="0.35">
      <c r="A77" t="b">
        <v>1</v>
      </c>
      <c r="B77" t="b">
        <v>1</v>
      </c>
      <c r="C77">
        <v>9</v>
      </c>
      <c r="D77" t="s">
        <v>132</v>
      </c>
      <c r="E77" t="b">
        <v>1</v>
      </c>
      <c r="F77">
        <v>105</v>
      </c>
      <c r="G77" t="s">
        <v>256</v>
      </c>
      <c r="H77" t="s">
        <v>270</v>
      </c>
      <c r="I77">
        <v>134</v>
      </c>
      <c r="J77">
        <v>5</v>
      </c>
      <c r="K77">
        <v>139</v>
      </c>
      <c r="L77">
        <v>0.6767676767676768</v>
      </c>
      <c r="M77" t="s">
        <v>162</v>
      </c>
      <c r="N77" t="s">
        <v>163</v>
      </c>
      <c r="O77">
        <v>9</v>
      </c>
      <c r="P77" t="s">
        <v>159</v>
      </c>
      <c r="Q77">
        <v>1872804818</v>
      </c>
      <c r="R77" t="b">
        <v>1</v>
      </c>
      <c r="S77">
        <v>154</v>
      </c>
      <c r="T77" t="b">
        <v>0</v>
      </c>
      <c r="U77">
        <v>100</v>
      </c>
      <c r="V77">
        <v>0</v>
      </c>
      <c r="W77">
        <v>-1</v>
      </c>
      <c r="X77">
        <v>137</v>
      </c>
      <c r="Y77">
        <v>6</v>
      </c>
      <c r="Z77">
        <v>198</v>
      </c>
      <c r="AA77">
        <v>6</v>
      </c>
      <c r="AB77">
        <v>34</v>
      </c>
    </row>
    <row r="78" spans="1:28" x14ac:dyDescent="0.35">
      <c r="A78" t="b">
        <v>1</v>
      </c>
      <c r="B78" t="b">
        <v>1</v>
      </c>
      <c r="C78">
        <v>9</v>
      </c>
      <c r="D78" t="s">
        <v>132</v>
      </c>
      <c r="E78" t="b">
        <v>1</v>
      </c>
      <c r="F78">
        <v>52</v>
      </c>
      <c r="G78" t="s">
        <v>279</v>
      </c>
      <c r="H78" t="s">
        <v>178</v>
      </c>
      <c r="I78">
        <v>130</v>
      </c>
      <c r="J78">
        <v>6</v>
      </c>
      <c r="K78">
        <v>136</v>
      </c>
      <c r="L78">
        <v>0.65656565656565657</v>
      </c>
      <c r="M78" t="s">
        <v>162</v>
      </c>
      <c r="N78" t="s">
        <v>163</v>
      </c>
      <c r="O78">
        <v>9</v>
      </c>
      <c r="P78" t="s">
        <v>159</v>
      </c>
      <c r="Q78">
        <v>1647964314</v>
      </c>
      <c r="R78" t="b">
        <v>1</v>
      </c>
      <c r="S78">
        <v>196</v>
      </c>
      <c r="T78" t="b">
        <v>0</v>
      </c>
      <c r="U78">
        <v>130</v>
      </c>
      <c r="V78">
        <v>0</v>
      </c>
      <c r="W78">
        <v>-1</v>
      </c>
      <c r="X78">
        <v>118</v>
      </c>
      <c r="Y78">
        <v>6</v>
      </c>
      <c r="Z78">
        <v>198</v>
      </c>
      <c r="AA78">
        <v>7</v>
      </c>
      <c r="AB78">
        <v>34</v>
      </c>
    </row>
    <row r="79" spans="1:28" x14ac:dyDescent="0.35">
      <c r="A79" t="b">
        <v>1</v>
      </c>
      <c r="B79" t="b">
        <v>1</v>
      </c>
      <c r="C79">
        <v>9</v>
      </c>
      <c r="D79" t="s">
        <v>132</v>
      </c>
      <c r="E79" t="b">
        <v>1</v>
      </c>
      <c r="F79">
        <v>123</v>
      </c>
      <c r="G79" t="s">
        <v>264</v>
      </c>
      <c r="H79" t="s">
        <v>265</v>
      </c>
      <c r="I79">
        <v>128</v>
      </c>
      <c r="J79">
        <v>7</v>
      </c>
      <c r="K79">
        <v>135</v>
      </c>
      <c r="L79">
        <v>0.64646464646464652</v>
      </c>
      <c r="M79" t="s">
        <v>162</v>
      </c>
      <c r="N79" t="s">
        <v>158</v>
      </c>
      <c r="O79">
        <v>9</v>
      </c>
      <c r="P79" t="s">
        <v>159</v>
      </c>
      <c r="Q79">
        <v>2043668246</v>
      </c>
      <c r="R79" t="b">
        <v>1</v>
      </c>
      <c r="S79">
        <v>188</v>
      </c>
      <c r="T79" t="b">
        <v>1</v>
      </c>
      <c r="U79">
        <v>154</v>
      </c>
      <c r="V79">
        <v>0</v>
      </c>
      <c r="W79">
        <v>-1</v>
      </c>
      <c r="X79">
        <v>128</v>
      </c>
      <c r="Y79">
        <v>5</v>
      </c>
      <c r="Z79">
        <v>198</v>
      </c>
      <c r="AA79">
        <v>7</v>
      </c>
      <c r="AB79">
        <v>34</v>
      </c>
    </row>
    <row r="80" spans="1:28" x14ac:dyDescent="0.35">
      <c r="A80" t="b">
        <v>1</v>
      </c>
      <c r="B80" t="b">
        <v>1</v>
      </c>
      <c r="C80">
        <v>9</v>
      </c>
      <c r="D80" t="s">
        <v>132</v>
      </c>
      <c r="E80" t="b">
        <v>1</v>
      </c>
      <c r="F80">
        <v>140</v>
      </c>
      <c r="G80" t="s">
        <v>273</v>
      </c>
      <c r="H80" t="s">
        <v>274</v>
      </c>
      <c r="I80">
        <v>132</v>
      </c>
      <c r="J80">
        <v>0</v>
      </c>
      <c r="K80">
        <v>132</v>
      </c>
      <c r="L80">
        <v>0.66666666666666663</v>
      </c>
      <c r="M80" t="s">
        <v>157</v>
      </c>
      <c r="N80" t="s">
        <v>163</v>
      </c>
      <c r="O80">
        <v>9</v>
      </c>
      <c r="P80" t="s">
        <v>159</v>
      </c>
      <c r="Q80">
        <v>1239959322</v>
      </c>
      <c r="R80" t="b">
        <v>1</v>
      </c>
      <c r="S80">
        <v>192</v>
      </c>
      <c r="T80" t="b">
        <v>0</v>
      </c>
      <c r="U80">
        <v>136</v>
      </c>
      <c r="V80">
        <v>0</v>
      </c>
      <c r="W80">
        <v>-1</v>
      </c>
      <c r="X80">
        <v>127</v>
      </c>
      <c r="Y80">
        <v>6</v>
      </c>
      <c r="Z80">
        <v>198</v>
      </c>
      <c r="AA80">
        <v>5</v>
      </c>
      <c r="AB80">
        <v>6</v>
      </c>
    </row>
    <row r="81" spans="1:28" x14ac:dyDescent="0.35">
      <c r="A81" t="b">
        <v>1</v>
      </c>
      <c r="B81" t="b">
        <v>1</v>
      </c>
      <c r="C81">
        <v>9</v>
      </c>
      <c r="D81" t="s">
        <v>132</v>
      </c>
      <c r="E81" t="b">
        <v>1</v>
      </c>
      <c r="F81">
        <v>3217</v>
      </c>
      <c r="G81" t="s">
        <v>378</v>
      </c>
      <c r="H81" t="s">
        <v>379</v>
      </c>
      <c r="I81">
        <v>127</v>
      </c>
      <c r="J81">
        <v>0</v>
      </c>
      <c r="K81">
        <v>127</v>
      </c>
      <c r="L81">
        <v>0.64141414141414144</v>
      </c>
      <c r="M81" t="s">
        <v>157</v>
      </c>
      <c r="N81" t="s">
        <v>163</v>
      </c>
      <c r="O81">
        <v>9</v>
      </c>
      <c r="P81" t="s">
        <v>159</v>
      </c>
      <c r="Q81">
        <v>1482741814</v>
      </c>
      <c r="R81" t="b">
        <v>0</v>
      </c>
      <c r="S81">
        <v>0</v>
      </c>
      <c r="T81" t="b">
        <v>0</v>
      </c>
      <c r="U81">
        <v>152</v>
      </c>
      <c r="V81">
        <v>0</v>
      </c>
      <c r="W81">
        <v>-1</v>
      </c>
      <c r="X81">
        <v>130</v>
      </c>
      <c r="Y81">
        <v>5</v>
      </c>
      <c r="Z81">
        <v>198</v>
      </c>
      <c r="AA81">
        <v>5</v>
      </c>
      <c r="AB81">
        <v>0</v>
      </c>
    </row>
    <row r="82" spans="1:28" x14ac:dyDescent="0.35">
      <c r="A82" t="b">
        <v>1</v>
      </c>
      <c r="B82" t="b">
        <v>1</v>
      </c>
      <c r="C82">
        <v>23</v>
      </c>
      <c r="D82" t="s">
        <v>133</v>
      </c>
      <c r="E82" t="b">
        <v>1</v>
      </c>
      <c r="F82">
        <v>152</v>
      </c>
      <c r="G82" t="s">
        <v>165</v>
      </c>
      <c r="H82" t="s">
        <v>214</v>
      </c>
      <c r="I82">
        <v>143</v>
      </c>
      <c r="J82">
        <v>7</v>
      </c>
      <c r="K82">
        <v>150</v>
      </c>
      <c r="L82">
        <v>0.72222222222222221</v>
      </c>
      <c r="M82" t="s">
        <v>162</v>
      </c>
      <c r="N82" t="s">
        <v>163</v>
      </c>
      <c r="O82">
        <v>7</v>
      </c>
      <c r="P82" t="s">
        <v>159</v>
      </c>
      <c r="Q82">
        <v>1464580751</v>
      </c>
      <c r="R82" t="b">
        <v>1</v>
      </c>
      <c r="S82">
        <v>160</v>
      </c>
      <c r="T82" t="b">
        <v>0</v>
      </c>
      <c r="U82">
        <v>10</v>
      </c>
      <c r="V82">
        <v>0</v>
      </c>
      <c r="W82">
        <v>-1</v>
      </c>
      <c r="X82">
        <v>134</v>
      </c>
      <c r="Y82">
        <v>5</v>
      </c>
      <c r="Z82">
        <v>198</v>
      </c>
      <c r="AA82">
        <v>7</v>
      </c>
      <c r="AB82">
        <v>34</v>
      </c>
    </row>
    <row r="83" spans="1:28" x14ac:dyDescent="0.35">
      <c r="A83" t="b">
        <v>1</v>
      </c>
      <c r="B83" t="b">
        <v>1</v>
      </c>
      <c r="C83">
        <v>23</v>
      </c>
      <c r="D83" t="s">
        <v>133</v>
      </c>
      <c r="E83" t="b">
        <v>1</v>
      </c>
      <c r="F83">
        <v>110</v>
      </c>
      <c r="G83" t="s">
        <v>282</v>
      </c>
      <c r="H83" t="s">
        <v>283</v>
      </c>
      <c r="I83">
        <v>139</v>
      </c>
      <c r="J83">
        <v>9</v>
      </c>
      <c r="K83">
        <v>148</v>
      </c>
      <c r="L83">
        <v>0.70202020202020199</v>
      </c>
      <c r="M83" t="s">
        <v>162</v>
      </c>
      <c r="N83" t="s">
        <v>163</v>
      </c>
      <c r="O83">
        <v>13</v>
      </c>
      <c r="P83" t="s">
        <v>159</v>
      </c>
      <c r="Q83">
        <v>1418687604</v>
      </c>
      <c r="R83" t="b">
        <v>1</v>
      </c>
      <c r="S83">
        <v>196</v>
      </c>
      <c r="T83" t="b">
        <v>0</v>
      </c>
      <c r="U83">
        <v>23</v>
      </c>
      <c r="V83">
        <v>0</v>
      </c>
      <c r="W83">
        <v>-1</v>
      </c>
      <c r="X83">
        <v>124</v>
      </c>
      <c r="Y83">
        <v>6</v>
      </c>
      <c r="Z83">
        <v>198</v>
      </c>
      <c r="AA83">
        <v>7</v>
      </c>
      <c r="AB83">
        <v>42</v>
      </c>
    </row>
    <row r="84" spans="1:28" x14ac:dyDescent="0.35">
      <c r="A84" t="b">
        <v>1</v>
      </c>
      <c r="B84" t="b">
        <v>1</v>
      </c>
      <c r="C84">
        <v>23</v>
      </c>
      <c r="D84" t="s">
        <v>133</v>
      </c>
      <c r="E84" t="b">
        <v>1</v>
      </c>
      <c r="F84">
        <v>96</v>
      </c>
      <c r="G84" t="s">
        <v>224</v>
      </c>
      <c r="H84" t="s">
        <v>186</v>
      </c>
      <c r="I84">
        <v>142</v>
      </c>
      <c r="J84">
        <v>6</v>
      </c>
      <c r="K84">
        <v>148</v>
      </c>
      <c r="L84">
        <v>0.71717171717171713</v>
      </c>
      <c r="M84" t="s">
        <v>157</v>
      </c>
      <c r="N84" t="s">
        <v>163</v>
      </c>
      <c r="O84">
        <v>7</v>
      </c>
      <c r="P84" t="s">
        <v>159</v>
      </c>
      <c r="Q84">
        <v>876675589</v>
      </c>
      <c r="R84" t="b">
        <v>1</v>
      </c>
      <c r="S84">
        <v>178</v>
      </c>
      <c r="T84" t="b">
        <v>0</v>
      </c>
      <c r="U84">
        <v>23</v>
      </c>
      <c r="V84">
        <v>0</v>
      </c>
      <c r="W84">
        <v>-1</v>
      </c>
      <c r="X84">
        <v>133</v>
      </c>
      <c r="Y84">
        <v>5</v>
      </c>
      <c r="Z84">
        <v>198</v>
      </c>
      <c r="AA84">
        <v>7</v>
      </c>
      <c r="AB84">
        <v>34</v>
      </c>
    </row>
    <row r="85" spans="1:28" x14ac:dyDescent="0.35">
      <c r="A85" t="b">
        <v>1</v>
      </c>
      <c r="B85" t="b">
        <v>1</v>
      </c>
      <c r="C85">
        <v>23</v>
      </c>
      <c r="D85" t="s">
        <v>133</v>
      </c>
      <c r="E85" t="b">
        <v>1</v>
      </c>
      <c r="F85">
        <v>39</v>
      </c>
      <c r="G85" t="s">
        <v>268</v>
      </c>
      <c r="H85" t="s">
        <v>269</v>
      </c>
      <c r="I85">
        <v>142</v>
      </c>
      <c r="J85">
        <v>5</v>
      </c>
      <c r="K85">
        <v>147</v>
      </c>
      <c r="L85">
        <v>0.71717171717171713</v>
      </c>
      <c r="M85" t="s">
        <v>162</v>
      </c>
      <c r="N85" t="s">
        <v>163</v>
      </c>
      <c r="O85">
        <v>9</v>
      </c>
      <c r="P85" t="s">
        <v>159</v>
      </c>
      <c r="Q85">
        <v>1316114331</v>
      </c>
      <c r="R85" t="b">
        <v>1</v>
      </c>
      <c r="S85">
        <v>178</v>
      </c>
      <c r="T85" t="b">
        <v>0</v>
      </c>
      <c r="U85">
        <v>33</v>
      </c>
      <c r="V85">
        <v>0</v>
      </c>
      <c r="W85">
        <v>-1</v>
      </c>
      <c r="X85">
        <v>132</v>
      </c>
      <c r="Y85">
        <v>5</v>
      </c>
      <c r="Z85">
        <v>198</v>
      </c>
      <c r="AA85">
        <v>7</v>
      </c>
      <c r="AB85">
        <v>42</v>
      </c>
    </row>
    <row r="86" spans="1:28" x14ac:dyDescent="0.35">
      <c r="A86" t="b">
        <v>1</v>
      </c>
      <c r="B86" t="b">
        <v>1</v>
      </c>
      <c r="C86">
        <v>23</v>
      </c>
      <c r="D86" t="s">
        <v>133</v>
      </c>
      <c r="E86" t="b">
        <v>1</v>
      </c>
      <c r="F86">
        <v>27</v>
      </c>
      <c r="G86" t="s">
        <v>160</v>
      </c>
      <c r="H86" t="s">
        <v>194</v>
      </c>
      <c r="I86">
        <v>138</v>
      </c>
      <c r="J86">
        <v>8</v>
      </c>
      <c r="K86">
        <v>146</v>
      </c>
      <c r="L86">
        <v>0.69696969696969702</v>
      </c>
      <c r="M86" t="s">
        <v>162</v>
      </c>
      <c r="N86" t="s">
        <v>163</v>
      </c>
      <c r="O86">
        <v>12</v>
      </c>
      <c r="P86" t="s">
        <v>159</v>
      </c>
      <c r="Q86">
        <v>1369192105</v>
      </c>
      <c r="R86" t="b">
        <v>1</v>
      </c>
      <c r="S86">
        <v>175</v>
      </c>
      <c r="T86" t="b">
        <v>0</v>
      </c>
      <c r="U86">
        <v>43</v>
      </c>
      <c r="V86">
        <v>0</v>
      </c>
      <c r="W86">
        <v>-1</v>
      </c>
      <c r="X86">
        <v>128</v>
      </c>
      <c r="Y86">
        <v>7</v>
      </c>
      <c r="Z86">
        <v>198</v>
      </c>
      <c r="AA86">
        <v>7</v>
      </c>
      <c r="AB86">
        <v>34</v>
      </c>
    </row>
    <row r="87" spans="1:28" x14ac:dyDescent="0.35">
      <c r="A87" t="b">
        <v>1</v>
      </c>
      <c r="B87" t="b">
        <v>1</v>
      </c>
      <c r="C87">
        <v>23</v>
      </c>
      <c r="D87" t="s">
        <v>133</v>
      </c>
      <c r="E87" t="b">
        <v>1</v>
      </c>
      <c r="F87">
        <v>185</v>
      </c>
      <c r="G87" t="s">
        <v>185</v>
      </c>
      <c r="H87" t="s">
        <v>186</v>
      </c>
      <c r="I87">
        <v>132</v>
      </c>
      <c r="J87">
        <v>7</v>
      </c>
      <c r="K87">
        <v>139</v>
      </c>
      <c r="L87">
        <v>0.66666666666666663</v>
      </c>
      <c r="M87" t="s">
        <v>162</v>
      </c>
      <c r="N87" t="s">
        <v>163</v>
      </c>
      <c r="O87">
        <v>10</v>
      </c>
      <c r="P87" t="s">
        <v>159</v>
      </c>
      <c r="Q87">
        <v>275006910</v>
      </c>
      <c r="R87" t="b">
        <v>1</v>
      </c>
      <c r="S87">
        <v>165</v>
      </c>
      <c r="T87" t="b">
        <v>1</v>
      </c>
      <c r="U87">
        <v>144</v>
      </c>
      <c r="V87">
        <v>0</v>
      </c>
      <c r="W87">
        <v>-1</v>
      </c>
      <c r="X87">
        <v>133</v>
      </c>
      <c r="Y87">
        <v>5</v>
      </c>
      <c r="Z87">
        <v>198</v>
      </c>
      <c r="AA87">
        <v>7</v>
      </c>
      <c r="AB87">
        <v>34</v>
      </c>
    </row>
    <row r="88" spans="1:28" x14ac:dyDescent="0.35">
      <c r="A88" t="b">
        <v>1</v>
      </c>
      <c r="B88" t="b">
        <v>1</v>
      </c>
      <c r="C88">
        <v>23</v>
      </c>
      <c r="D88" t="s">
        <v>133</v>
      </c>
      <c r="E88" t="b">
        <v>1</v>
      </c>
      <c r="F88">
        <v>3189</v>
      </c>
      <c r="G88" t="s">
        <v>197</v>
      </c>
      <c r="H88" t="s">
        <v>359</v>
      </c>
      <c r="I88">
        <v>131</v>
      </c>
      <c r="J88">
        <v>6</v>
      </c>
      <c r="K88">
        <v>137</v>
      </c>
      <c r="L88">
        <v>0.66161616161616166</v>
      </c>
      <c r="M88" t="s">
        <v>162</v>
      </c>
      <c r="N88" t="s">
        <v>163</v>
      </c>
      <c r="O88">
        <v>9</v>
      </c>
      <c r="P88" t="s">
        <v>176</v>
      </c>
      <c r="Q88">
        <v>1335152918</v>
      </c>
      <c r="R88" t="b">
        <v>1</v>
      </c>
      <c r="S88">
        <v>182</v>
      </c>
      <c r="T88" t="b">
        <v>0</v>
      </c>
      <c r="U88">
        <v>72</v>
      </c>
      <c r="V88">
        <v>0</v>
      </c>
      <c r="W88">
        <v>-1</v>
      </c>
      <c r="X88">
        <v>134</v>
      </c>
      <c r="Y88">
        <v>5</v>
      </c>
      <c r="Z88">
        <v>198</v>
      </c>
      <c r="AA88">
        <v>1</v>
      </c>
      <c r="AB88">
        <v>-30</v>
      </c>
    </row>
    <row r="89" spans="1:28" x14ac:dyDescent="0.35">
      <c r="A89" t="b">
        <v>1</v>
      </c>
      <c r="B89" t="b">
        <v>1</v>
      </c>
      <c r="C89">
        <v>23</v>
      </c>
      <c r="D89" t="s">
        <v>133</v>
      </c>
      <c r="E89" t="b">
        <v>1</v>
      </c>
      <c r="F89">
        <v>18</v>
      </c>
      <c r="G89" t="s">
        <v>193</v>
      </c>
      <c r="H89" t="s">
        <v>194</v>
      </c>
      <c r="I89">
        <v>132</v>
      </c>
      <c r="J89">
        <v>5</v>
      </c>
      <c r="K89">
        <v>137</v>
      </c>
      <c r="L89">
        <v>0.66666666666666663</v>
      </c>
      <c r="M89" t="s">
        <v>162</v>
      </c>
      <c r="N89" t="s">
        <v>163</v>
      </c>
      <c r="O89">
        <v>14</v>
      </c>
      <c r="P89" t="s">
        <v>159</v>
      </c>
      <c r="Q89">
        <v>915902215</v>
      </c>
      <c r="R89" t="b">
        <v>1</v>
      </c>
      <c r="S89">
        <v>159</v>
      </c>
      <c r="T89" t="b">
        <v>0</v>
      </c>
      <c r="U89">
        <v>117</v>
      </c>
      <c r="V89">
        <v>0</v>
      </c>
      <c r="W89">
        <v>-1</v>
      </c>
      <c r="X89">
        <v>140</v>
      </c>
      <c r="Y89">
        <v>7</v>
      </c>
      <c r="Z89">
        <v>198</v>
      </c>
      <c r="AA89">
        <v>6</v>
      </c>
      <c r="AB89">
        <v>31</v>
      </c>
    </row>
    <row r="90" spans="1:28" x14ac:dyDescent="0.35">
      <c r="A90" t="b">
        <v>1</v>
      </c>
      <c r="B90" t="b">
        <v>1</v>
      </c>
      <c r="C90">
        <v>23</v>
      </c>
      <c r="D90" t="s">
        <v>133</v>
      </c>
      <c r="E90" t="b">
        <v>1</v>
      </c>
      <c r="F90">
        <v>52</v>
      </c>
      <c r="G90" t="s">
        <v>279</v>
      </c>
      <c r="H90" t="s">
        <v>178</v>
      </c>
      <c r="I90">
        <v>130</v>
      </c>
      <c r="J90">
        <v>6</v>
      </c>
      <c r="K90">
        <v>136</v>
      </c>
      <c r="L90">
        <v>0.65656565656565657</v>
      </c>
      <c r="M90" t="s">
        <v>162</v>
      </c>
      <c r="N90" t="s">
        <v>163</v>
      </c>
      <c r="O90">
        <v>9</v>
      </c>
      <c r="P90" t="s">
        <v>159</v>
      </c>
      <c r="Q90">
        <v>7652358</v>
      </c>
      <c r="R90" t="b">
        <v>1</v>
      </c>
      <c r="S90">
        <v>196</v>
      </c>
      <c r="T90" t="b">
        <v>0</v>
      </c>
      <c r="U90">
        <v>130</v>
      </c>
      <c r="V90">
        <v>0</v>
      </c>
      <c r="W90">
        <v>-1</v>
      </c>
      <c r="X90">
        <v>118</v>
      </c>
      <c r="Y90">
        <v>6</v>
      </c>
      <c r="Z90">
        <v>198</v>
      </c>
      <c r="AA90">
        <v>7</v>
      </c>
      <c r="AB90">
        <v>34</v>
      </c>
    </row>
    <row r="91" spans="1:28" x14ac:dyDescent="0.35">
      <c r="A91" t="b">
        <v>1</v>
      </c>
      <c r="B91" t="b">
        <v>1</v>
      </c>
      <c r="C91">
        <v>24</v>
      </c>
      <c r="D91" t="s">
        <v>136</v>
      </c>
      <c r="E91" t="b">
        <v>1</v>
      </c>
      <c r="F91">
        <v>146</v>
      </c>
      <c r="G91" t="s">
        <v>233</v>
      </c>
      <c r="H91" t="s">
        <v>234</v>
      </c>
      <c r="I91">
        <v>136</v>
      </c>
      <c r="J91">
        <v>0</v>
      </c>
      <c r="K91">
        <v>136</v>
      </c>
      <c r="L91">
        <v>0.68686868686868685</v>
      </c>
      <c r="M91" t="s">
        <v>162</v>
      </c>
      <c r="N91" t="s">
        <v>163</v>
      </c>
      <c r="O91">
        <v>8</v>
      </c>
      <c r="P91" t="s">
        <v>164</v>
      </c>
      <c r="Q91">
        <v>1133254963</v>
      </c>
      <c r="R91" t="b">
        <v>1</v>
      </c>
      <c r="S91">
        <v>182</v>
      </c>
      <c r="T91" t="b">
        <v>0</v>
      </c>
      <c r="U91">
        <v>125</v>
      </c>
      <c r="V91">
        <v>0</v>
      </c>
      <c r="W91">
        <v>-1</v>
      </c>
      <c r="X91">
        <v>134</v>
      </c>
      <c r="Y91">
        <v>5</v>
      </c>
      <c r="Z91">
        <v>198</v>
      </c>
      <c r="AA91">
        <v>6</v>
      </c>
      <c r="AB91">
        <v>24</v>
      </c>
    </row>
    <row r="92" spans="1:28" x14ac:dyDescent="0.35">
      <c r="A92" t="b">
        <v>1</v>
      </c>
      <c r="B92" t="b">
        <v>1</v>
      </c>
      <c r="C92">
        <v>24</v>
      </c>
      <c r="D92" t="s">
        <v>136</v>
      </c>
      <c r="E92" t="b">
        <v>1</v>
      </c>
      <c r="F92">
        <v>188</v>
      </c>
      <c r="G92" t="s">
        <v>284</v>
      </c>
      <c r="H92" t="s">
        <v>234</v>
      </c>
      <c r="I92">
        <v>130</v>
      </c>
      <c r="J92">
        <v>0</v>
      </c>
      <c r="K92">
        <v>130</v>
      </c>
      <c r="L92">
        <v>0.65656565656565657</v>
      </c>
      <c r="M92" t="s">
        <v>162</v>
      </c>
      <c r="N92" t="s">
        <v>163</v>
      </c>
      <c r="O92">
        <v>8</v>
      </c>
      <c r="P92" t="s">
        <v>164</v>
      </c>
      <c r="Q92">
        <v>553670579</v>
      </c>
      <c r="R92" t="b">
        <v>1</v>
      </c>
      <c r="S92">
        <v>180</v>
      </c>
      <c r="T92" t="b">
        <v>0</v>
      </c>
      <c r="U92">
        <v>145</v>
      </c>
      <c r="V92">
        <v>0</v>
      </c>
      <c r="W92">
        <v>-1</v>
      </c>
      <c r="X92">
        <v>129</v>
      </c>
      <c r="Y92">
        <v>5</v>
      </c>
      <c r="Z92">
        <v>198</v>
      </c>
      <c r="AA92">
        <v>6</v>
      </c>
      <c r="AB92">
        <v>22</v>
      </c>
    </row>
    <row r="93" spans="1:28" x14ac:dyDescent="0.35">
      <c r="A93" t="b">
        <v>1</v>
      </c>
      <c r="B93" t="b">
        <v>1</v>
      </c>
      <c r="C93">
        <v>24</v>
      </c>
      <c r="D93" t="s">
        <v>136</v>
      </c>
      <c r="E93" t="b">
        <v>1</v>
      </c>
      <c r="F93">
        <v>3202</v>
      </c>
      <c r="G93" t="s">
        <v>285</v>
      </c>
      <c r="H93" t="s">
        <v>286</v>
      </c>
      <c r="I93">
        <v>122</v>
      </c>
      <c r="J93">
        <v>0</v>
      </c>
      <c r="K93">
        <v>122</v>
      </c>
      <c r="L93">
        <v>0.61616161616161613</v>
      </c>
      <c r="M93" t="s">
        <v>157</v>
      </c>
      <c r="N93" t="s">
        <v>163</v>
      </c>
      <c r="O93">
        <v>9</v>
      </c>
      <c r="P93" t="s">
        <v>159</v>
      </c>
      <c r="Q93">
        <v>584371908</v>
      </c>
      <c r="R93" t="b">
        <v>0</v>
      </c>
      <c r="S93">
        <v>0</v>
      </c>
      <c r="T93" t="b">
        <v>0</v>
      </c>
      <c r="U93">
        <v>158</v>
      </c>
      <c r="V93">
        <v>0</v>
      </c>
      <c r="W93">
        <v>-1</v>
      </c>
      <c r="X93">
        <v>122</v>
      </c>
      <c r="Y93">
        <v>5</v>
      </c>
      <c r="Z93">
        <v>198</v>
      </c>
      <c r="AA93">
        <v>5</v>
      </c>
      <c r="AB93">
        <v>0</v>
      </c>
    </row>
    <row r="94" spans="1:28" x14ac:dyDescent="0.35">
      <c r="A94" t="b">
        <v>1</v>
      </c>
      <c r="B94" t="b">
        <v>1</v>
      </c>
      <c r="C94">
        <v>24</v>
      </c>
      <c r="D94" t="s">
        <v>136</v>
      </c>
      <c r="E94" t="b">
        <v>1</v>
      </c>
      <c r="F94">
        <v>189</v>
      </c>
      <c r="G94" t="s">
        <v>287</v>
      </c>
      <c r="H94" t="s">
        <v>234</v>
      </c>
      <c r="I94">
        <v>94</v>
      </c>
      <c r="J94">
        <v>0</v>
      </c>
      <c r="K94">
        <v>94</v>
      </c>
      <c r="L94">
        <v>0.47474747474747475</v>
      </c>
      <c r="M94" t="s">
        <v>162</v>
      </c>
      <c r="N94" t="s">
        <v>163</v>
      </c>
      <c r="O94">
        <v>8</v>
      </c>
      <c r="P94" t="s">
        <v>164</v>
      </c>
      <c r="Q94">
        <v>1310868163</v>
      </c>
      <c r="R94" t="b">
        <v>1</v>
      </c>
      <c r="S94">
        <v>150</v>
      </c>
      <c r="T94" t="b">
        <v>0</v>
      </c>
      <c r="U94">
        <v>164</v>
      </c>
      <c r="V94">
        <v>0</v>
      </c>
      <c r="W94">
        <v>-1</v>
      </c>
      <c r="X94">
        <v>126</v>
      </c>
      <c r="Y94">
        <v>5</v>
      </c>
      <c r="Z94">
        <v>198</v>
      </c>
      <c r="AA94">
        <v>5</v>
      </c>
      <c r="AB94">
        <v>0</v>
      </c>
    </row>
    <row r="95" spans="1:28" x14ac:dyDescent="0.35">
      <c r="A95" t="b">
        <v>1</v>
      </c>
      <c r="B95" t="b">
        <v>1</v>
      </c>
      <c r="C95">
        <v>19</v>
      </c>
      <c r="D95" t="s">
        <v>137</v>
      </c>
      <c r="E95" t="b">
        <v>1</v>
      </c>
      <c r="F95">
        <v>242</v>
      </c>
      <c r="G95" t="s">
        <v>221</v>
      </c>
      <c r="H95" t="s">
        <v>222</v>
      </c>
      <c r="I95">
        <v>144</v>
      </c>
      <c r="J95">
        <v>8</v>
      </c>
      <c r="K95">
        <v>152</v>
      </c>
      <c r="L95">
        <v>0.72727272727272729</v>
      </c>
      <c r="M95" t="s">
        <v>157</v>
      </c>
      <c r="N95" t="s">
        <v>163</v>
      </c>
      <c r="O95">
        <v>7</v>
      </c>
      <c r="P95" t="s">
        <v>164</v>
      </c>
      <c r="Q95">
        <v>1799397910</v>
      </c>
      <c r="R95" t="b">
        <v>1</v>
      </c>
      <c r="S95">
        <v>100</v>
      </c>
      <c r="T95" t="b">
        <v>0</v>
      </c>
      <c r="U95">
        <v>5</v>
      </c>
      <c r="V95">
        <v>0</v>
      </c>
      <c r="W95">
        <v>-1</v>
      </c>
      <c r="X95">
        <v>133</v>
      </c>
      <c r="Y95">
        <v>5</v>
      </c>
      <c r="Z95">
        <v>198</v>
      </c>
      <c r="AA95">
        <v>7</v>
      </c>
      <c r="AB95">
        <v>34</v>
      </c>
    </row>
    <row r="96" spans="1:28" x14ac:dyDescent="0.35">
      <c r="A96" t="b">
        <v>1</v>
      </c>
      <c r="B96" t="b">
        <v>1</v>
      </c>
      <c r="C96">
        <v>19</v>
      </c>
      <c r="D96" t="s">
        <v>137</v>
      </c>
      <c r="E96" t="b">
        <v>1</v>
      </c>
      <c r="F96">
        <v>36</v>
      </c>
      <c r="G96" t="s">
        <v>258</v>
      </c>
      <c r="H96" t="s">
        <v>259</v>
      </c>
      <c r="I96">
        <v>132</v>
      </c>
      <c r="J96">
        <v>8</v>
      </c>
      <c r="K96">
        <v>140</v>
      </c>
      <c r="L96">
        <v>0.66666666666666663</v>
      </c>
      <c r="M96" t="s">
        <v>162</v>
      </c>
      <c r="N96" t="s">
        <v>163</v>
      </c>
      <c r="O96">
        <v>11</v>
      </c>
      <c r="P96" t="s">
        <v>164</v>
      </c>
      <c r="Q96">
        <v>2084543261</v>
      </c>
      <c r="R96" t="b">
        <v>1</v>
      </c>
      <c r="S96">
        <v>155</v>
      </c>
      <c r="T96" t="b">
        <v>0</v>
      </c>
      <c r="U96">
        <v>90</v>
      </c>
      <c r="V96">
        <v>0</v>
      </c>
      <c r="W96">
        <v>-1</v>
      </c>
      <c r="X96">
        <v>123</v>
      </c>
      <c r="Y96">
        <v>5</v>
      </c>
      <c r="Z96">
        <v>198</v>
      </c>
      <c r="AA96">
        <v>6</v>
      </c>
      <c r="AB96">
        <v>32</v>
      </c>
    </row>
    <row r="97" spans="1:28" x14ac:dyDescent="0.35">
      <c r="A97" t="b">
        <v>1</v>
      </c>
      <c r="B97" t="b">
        <v>1</v>
      </c>
      <c r="C97">
        <v>19</v>
      </c>
      <c r="D97" t="s">
        <v>137</v>
      </c>
      <c r="E97" t="b">
        <v>1</v>
      </c>
      <c r="F97">
        <v>246</v>
      </c>
      <c r="G97" t="s">
        <v>376</v>
      </c>
      <c r="H97" t="s">
        <v>377</v>
      </c>
      <c r="I97">
        <v>132</v>
      </c>
      <c r="J97">
        <v>6</v>
      </c>
      <c r="K97">
        <v>138</v>
      </c>
      <c r="L97">
        <v>0.66666666666666663</v>
      </c>
      <c r="M97" t="s">
        <v>157</v>
      </c>
      <c r="N97" t="s">
        <v>163</v>
      </c>
      <c r="O97">
        <v>7</v>
      </c>
      <c r="P97" t="s">
        <v>164</v>
      </c>
      <c r="Q97">
        <v>140001109</v>
      </c>
      <c r="R97" t="b">
        <v>1</v>
      </c>
      <c r="S97">
        <v>168</v>
      </c>
      <c r="T97" t="b">
        <v>0</v>
      </c>
      <c r="U97">
        <v>107</v>
      </c>
      <c r="V97">
        <v>0</v>
      </c>
      <c r="W97">
        <v>-1</v>
      </c>
      <c r="X97">
        <v>130</v>
      </c>
      <c r="Y97">
        <v>5</v>
      </c>
      <c r="Z97">
        <v>198</v>
      </c>
      <c r="AA97">
        <v>6</v>
      </c>
      <c r="AB97">
        <v>18</v>
      </c>
    </row>
    <row r="98" spans="1:28" x14ac:dyDescent="0.35">
      <c r="A98" t="b">
        <v>1</v>
      </c>
      <c r="B98" t="b">
        <v>1</v>
      </c>
      <c r="C98">
        <v>19</v>
      </c>
      <c r="D98" t="s">
        <v>137</v>
      </c>
      <c r="E98" t="b">
        <v>1</v>
      </c>
      <c r="F98">
        <v>146</v>
      </c>
      <c r="G98" t="s">
        <v>233</v>
      </c>
      <c r="H98" t="s">
        <v>234</v>
      </c>
      <c r="I98">
        <v>136</v>
      </c>
      <c r="J98">
        <v>0</v>
      </c>
      <c r="K98">
        <v>136</v>
      </c>
      <c r="L98">
        <v>0.68686868686868685</v>
      </c>
      <c r="M98" t="s">
        <v>162</v>
      </c>
      <c r="N98" t="s">
        <v>163</v>
      </c>
      <c r="O98">
        <v>8</v>
      </c>
      <c r="P98" t="s">
        <v>164</v>
      </c>
      <c r="Q98">
        <v>291413069</v>
      </c>
      <c r="R98" t="b">
        <v>1</v>
      </c>
      <c r="S98">
        <v>182</v>
      </c>
      <c r="T98" t="b">
        <v>0</v>
      </c>
      <c r="U98">
        <v>125</v>
      </c>
      <c r="V98">
        <v>0</v>
      </c>
      <c r="W98">
        <v>-1</v>
      </c>
      <c r="X98">
        <v>134</v>
      </c>
      <c r="Y98">
        <v>5</v>
      </c>
      <c r="Z98">
        <v>198</v>
      </c>
      <c r="AA98">
        <v>6</v>
      </c>
      <c r="AB98">
        <v>24</v>
      </c>
    </row>
    <row r="99" spans="1:28" x14ac:dyDescent="0.35">
      <c r="A99" t="b">
        <v>1</v>
      </c>
      <c r="B99" t="b">
        <v>1</v>
      </c>
      <c r="C99">
        <v>19</v>
      </c>
      <c r="D99" t="s">
        <v>137</v>
      </c>
      <c r="E99" t="b">
        <v>1</v>
      </c>
      <c r="F99">
        <v>115</v>
      </c>
      <c r="G99" t="s">
        <v>288</v>
      </c>
      <c r="H99" t="s">
        <v>289</v>
      </c>
      <c r="I99">
        <v>131</v>
      </c>
      <c r="J99">
        <v>0</v>
      </c>
      <c r="K99">
        <v>131</v>
      </c>
      <c r="L99">
        <v>0.66161616161616166</v>
      </c>
      <c r="M99" t="s">
        <v>157</v>
      </c>
      <c r="N99" t="s">
        <v>163</v>
      </c>
      <c r="O99">
        <v>8</v>
      </c>
      <c r="P99" t="s">
        <v>159</v>
      </c>
      <c r="Q99">
        <v>1757038688</v>
      </c>
      <c r="R99" t="b">
        <v>0</v>
      </c>
      <c r="S99">
        <v>0</v>
      </c>
      <c r="T99" t="b">
        <v>0</v>
      </c>
      <c r="U99">
        <v>139</v>
      </c>
      <c r="V99">
        <v>0</v>
      </c>
      <c r="W99">
        <v>-1</v>
      </c>
      <c r="X99">
        <v>126</v>
      </c>
      <c r="Y99">
        <v>5</v>
      </c>
      <c r="Z99">
        <v>198</v>
      </c>
      <c r="AA99">
        <v>5</v>
      </c>
      <c r="AB99">
        <v>0</v>
      </c>
    </row>
    <row r="100" spans="1:28" x14ac:dyDescent="0.35">
      <c r="A100" t="b">
        <v>1</v>
      </c>
      <c r="B100" t="b">
        <v>1</v>
      </c>
      <c r="C100">
        <v>8</v>
      </c>
      <c r="D100" t="s">
        <v>138</v>
      </c>
      <c r="E100" t="b">
        <v>1</v>
      </c>
      <c r="F100">
        <v>46</v>
      </c>
      <c r="G100" t="s">
        <v>292</v>
      </c>
      <c r="H100" t="s">
        <v>291</v>
      </c>
      <c r="I100">
        <v>143</v>
      </c>
      <c r="J100">
        <v>6</v>
      </c>
      <c r="K100">
        <v>149</v>
      </c>
      <c r="L100">
        <v>0.72222222222222221</v>
      </c>
      <c r="M100" t="s">
        <v>157</v>
      </c>
      <c r="N100" t="s">
        <v>163</v>
      </c>
      <c r="O100">
        <v>8</v>
      </c>
      <c r="P100" t="s">
        <v>159</v>
      </c>
      <c r="Q100">
        <v>386877582</v>
      </c>
      <c r="R100" t="b">
        <v>1</v>
      </c>
      <c r="S100">
        <v>169</v>
      </c>
      <c r="T100" t="b">
        <v>0</v>
      </c>
      <c r="U100">
        <v>10</v>
      </c>
      <c r="V100">
        <v>0</v>
      </c>
      <c r="W100">
        <v>-1</v>
      </c>
      <c r="X100">
        <v>116</v>
      </c>
      <c r="Y100">
        <v>5</v>
      </c>
      <c r="Z100">
        <v>198</v>
      </c>
      <c r="AA100">
        <v>6</v>
      </c>
      <c r="AB100">
        <v>18</v>
      </c>
    </row>
    <row r="101" spans="1:28" x14ac:dyDescent="0.35">
      <c r="A101" t="b">
        <v>1</v>
      </c>
      <c r="B101" t="b">
        <v>1</v>
      </c>
      <c r="C101">
        <v>8</v>
      </c>
      <c r="D101" t="s">
        <v>138</v>
      </c>
      <c r="E101" t="b">
        <v>1</v>
      </c>
      <c r="F101">
        <v>38</v>
      </c>
      <c r="G101" t="s">
        <v>293</v>
      </c>
      <c r="H101" t="s">
        <v>294</v>
      </c>
      <c r="I101">
        <v>140</v>
      </c>
      <c r="J101">
        <v>8</v>
      </c>
      <c r="K101">
        <v>148</v>
      </c>
      <c r="L101">
        <v>0.70707070707070707</v>
      </c>
      <c r="M101" t="s">
        <v>162</v>
      </c>
      <c r="N101" t="s">
        <v>163</v>
      </c>
      <c r="O101">
        <v>8</v>
      </c>
      <c r="P101" t="s">
        <v>164</v>
      </c>
      <c r="Q101">
        <v>268666807</v>
      </c>
      <c r="R101" t="b">
        <v>1</v>
      </c>
      <c r="S101">
        <v>178</v>
      </c>
      <c r="T101" t="b">
        <v>0</v>
      </c>
      <c r="U101">
        <v>23</v>
      </c>
      <c r="V101">
        <v>0</v>
      </c>
      <c r="W101">
        <v>-1</v>
      </c>
      <c r="X101">
        <v>142</v>
      </c>
      <c r="Y101">
        <v>6</v>
      </c>
      <c r="Z101">
        <v>198</v>
      </c>
      <c r="AA101">
        <v>7</v>
      </c>
      <c r="AB101">
        <v>41</v>
      </c>
    </row>
    <row r="102" spans="1:28" x14ac:dyDescent="0.35">
      <c r="A102" t="b">
        <v>1</v>
      </c>
      <c r="B102" t="b">
        <v>1</v>
      </c>
      <c r="C102">
        <v>8</v>
      </c>
      <c r="D102" t="s">
        <v>138</v>
      </c>
      <c r="E102" t="b">
        <v>1</v>
      </c>
      <c r="F102">
        <v>45</v>
      </c>
      <c r="G102" t="s">
        <v>290</v>
      </c>
      <c r="H102" t="s">
        <v>291</v>
      </c>
      <c r="I102">
        <v>139</v>
      </c>
      <c r="J102">
        <v>8</v>
      </c>
      <c r="K102">
        <v>147</v>
      </c>
      <c r="L102">
        <v>0.70202020202020199</v>
      </c>
      <c r="M102" t="s">
        <v>162</v>
      </c>
      <c r="N102" t="s">
        <v>163</v>
      </c>
      <c r="O102">
        <v>8</v>
      </c>
      <c r="P102" t="s">
        <v>159</v>
      </c>
      <c r="Q102">
        <v>1464229583</v>
      </c>
      <c r="R102" t="b">
        <v>1</v>
      </c>
      <c r="S102">
        <v>169</v>
      </c>
      <c r="T102" t="b">
        <v>0</v>
      </c>
      <c r="U102">
        <v>33</v>
      </c>
      <c r="V102">
        <v>0</v>
      </c>
      <c r="W102">
        <v>-1</v>
      </c>
      <c r="X102">
        <v>114</v>
      </c>
      <c r="Y102">
        <v>5</v>
      </c>
      <c r="Z102">
        <v>198</v>
      </c>
      <c r="AA102">
        <v>7</v>
      </c>
      <c r="AB102">
        <v>40</v>
      </c>
    </row>
    <row r="103" spans="1:28" x14ac:dyDescent="0.35">
      <c r="A103" t="b">
        <v>1</v>
      </c>
      <c r="B103" t="b">
        <v>1</v>
      </c>
      <c r="C103">
        <v>8</v>
      </c>
      <c r="D103" t="s">
        <v>138</v>
      </c>
      <c r="E103" t="b">
        <v>1</v>
      </c>
      <c r="F103">
        <v>84</v>
      </c>
      <c r="G103" t="s">
        <v>300</v>
      </c>
      <c r="H103" t="s">
        <v>301</v>
      </c>
      <c r="I103">
        <v>138</v>
      </c>
      <c r="J103">
        <v>8</v>
      </c>
      <c r="K103">
        <v>146</v>
      </c>
      <c r="L103">
        <v>0.69696969696969702</v>
      </c>
      <c r="M103" t="s">
        <v>162</v>
      </c>
      <c r="N103" t="s">
        <v>158</v>
      </c>
      <c r="O103">
        <v>8</v>
      </c>
      <c r="P103" t="s">
        <v>159</v>
      </c>
      <c r="Q103">
        <v>1775666444</v>
      </c>
      <c r="R103" t="b">
        <v>1</v>
      </c>
      <c r="S103">
        <v>176</v>
      </c>
      <c r="T103" t="b">
        <v>0</v>
      </c>
      <c r="U103">
        <v>43</v>
      </c>
      <c r="V103">
        <v>0</v>
      </c>
      <c r="W103">
        <v>-1</v>
      </c>
      <c r="X103">
        <v>124</v>
      </c>
      <c r="Y103">
        <v>5</v>
      </c>
      <c r="Z103">
        <v>198</v>
      </c>
      <c r="AA103">
        <v>7</v>
      </c>
      <c r="AB103">
        <v>37</v>
      </c>
    </row>
    <row r="104" spans="1:28" x14ac:dyDescent="0.35">
      <c r="A104" t="b">
        <v>1</v>
      </c>
      <c r="B104" t="b">
        <v>1</v>
      </c>
      <c r="C104">
        <v>8</v>
      </c>
      <c r="D104" t="s">
        <v>138</v>
      </c>
      <c r="E104" t="b">
        <v>1</v>
      </c>
      <c r="F104">
        <v>112</v>
      </c>
      <c r="G104" t="s">
        <v>298</v>
      </c>
      <c r="H104" t="s">
        <v>299</v>
      </c>
      <c r="I104">
        <v>139</v>
      </c>
      <c r="J104">
        <v>7</v>
      </c>
      <c r="K104">
        <v>146</v>
      </c>
      <c r="L104">
        <v>0.70202020202020199</v>
      </c>
      <c r="M104" t="s">
        <v>162</v>
      </c>
      <c r="N104" t="s">
        <v>158</v>
      </c>
      <c r="O104">
        <v>8</v>
      </c>
      <c r="P104" t="s">
        <v>164</v>
      </c>
      <c r="Q104">
        <v>1037178242</v>
      </c>
      <c r="R104" t="b">
        <v>1</v>
      </c>
      <c r="S104">
        <v>175</v>
      </c>
      <c r="T104" t="b">
        <v>0</v>
      </c>
      <c r="U104">
        <v>43</v>
      </c>
      <c r="V104">
        <v>0</v>
      </c>
      <c r="W104">
        <v>-1</v>
      </c>
      <c r="X104">
        <v>130</v>
      </c>
      <c r="Y104">
        <v>5</v>
      </c>
      <c r="Z104">
        <v>198</v>
      </c>
      <c r="AA104">
        <v>7</v>
      </c>
      <c r="AB104">
        <v>34</v>
      </c>
    </row>
    <row r="105" spans="1:28" x14ac:dyDescent="0.35">
      <c r="A105" t="b">
        <v>1</v>
      </c>
      <c r="B105" t="b">
        <v>1</v>
      </c>
      <c r="C105">
        <v>8</v>
      </c>
      <c r="D105" t="s">
        <v>138</v>
      </c>
      <c r="E105" t="b">
        <v>1</v>
      </c>
      <c r="F105">
        <v>85</v>
      </c>
      <c r="G105" t="s">
        <v>295</v>
      </c>
      <c r="H105" t="s">
        <v>296</v>
      </c>
      <c r="I105">
        <v>137</v>
      </c>
      <c r="J105">
        <v>8</v>
      </c>
      <c r="K105">
        <v>145</v>
      </c>
      <c r="L105">
        <v>0.69191919191919193</v>
      </c>
      <c r="M105" t="s">
        <v>162</v>
      </c>
      <c r="N105" t="s">
        <v>163</v>
      </c>
      <c r="O105">
        <v>8</v>
      </c>
      <c r="P105" t="s">
        <v>164</v>
      </c>
      <c r="Q105">
        <v>851185406</v>
      </c>
      <c r="R105" t="b">
        <v>1</v>
      </c>
      <c r="S105">
        <v>198</v>
      </c>
      <c r="T105" t="b">
        <v>0</v>
      </c>
      <c r="U105">
        <v>33</v>
      </c>
      <c r="V105">
        <v>0</v>
      </c>
      <c r="W105">
        <v>-1</v>
      </c>
      <c r="X105">
        <v>131</v>
      </c>
      <c r="Y105">
        <v>5</v>
      </c>
      <c r="Z105">
        <v>198</v>
      </c>
      <c r="AA105">
        <v>5</v>
      </c>
      <c r="AB105">
        <v>4</v>
      </c>
    </row>
    <row r="106" spans="1:28" x14ac:dyDescent="0.35">
      <c r="A106" t="b">
        <v>1</v>
      </c>
      <c r="B106" t="b">
        <v>1</v>
      </c>
      <c r="C106">
        <v>8</v>
      </c>
      <c r="D106" t="s">
        <v>138</v>
      </c>
      <c r="E106" t="b">
        <v>1</v>
      </c>
      <c r="F106">
        <v>278</v>
      </c>
      <c r="G106" t="s">
        <v>261</v>
      </c>
      <c r="H106" t="s">
        <v>236</v>
      </c>
      <c r="I106">
        <v>136</v>
      </c>
      <c r="J106">
        <v>8</v>
      </c>
      <c r="K106">
        <v>144</v>
      </c>
      <c r="L106">
        <v>0.68686868686868685</v>
      </c>
      <c r="M106" t="s">
        <v>157</v>
      </c>
      <c r="N106" t="s">
        <v>163</v>
      </c>
      <c r="O106">
        <v>8</v>
      </c>
      <c r="P106" t="s">
        <v>159</v>
      </c>
      <c r="Q106">
        <v>698752023</v>
      </c>
      <c r="R106" t="b">
        <v>1</v>
      </c>
      <c r="S106">
        <v>124</v>
      </c>
      <c r="T106" t="b">
        <v>0</v>
      </c>
      <c r="U106">
        <v>62</v>
      </c>
      <c r="V106">
        <v>0</v>
      </c>
      <c r="W106">
        <v>-1</v>
      </c>
      <c r="X106">
        <v>124</v>
      </c>
      <c r="Y106">
        <v>5</v>
      </c>
      <c r="Z106">
        <v>198</v>
      </c>
      <c r="AA106">
        <v>7</v>
      </c>
      <c r="AB106">
        <v>34</v>
      </c>
    </row>
    <row r="107" spans="1:28" x14ac:dyDescent="0.35">
      <c r="A107" t="b">
        <v>1</v>
      </c>
      <c r="B107" t="b">
        <v>1</v>
      </c>
      <c r="C107">
        <v>8</v>
      </c>
      <c r="D107" t="s">
        <v>138</v>
      </c>
      <c r="E107" t="b">
        <v>1</v>
      </c>
      <c r="F107">
        <v>7</v>
      </c>
      <c r="G107" t="s">
        <v>235</v>
      </c>
      <c r="H107" t="s">
        <v>236</v>
      </c>
      <c r="I107">
        <v>135</v>
      </c>
      <c r="J107">
        <v>8</v>
      </c>
      <c r="K107">
        <v>143</v>
      </c>
      <c r="L107">
        <v>0.68181818181818177</v>
      </c>
      <c r="M107" t="s">
        <v>162</v>
      </c>
      <c r="N107" t="s">
        <v>163</v>
      </c>
      <c r="O107">
        <v>8</v>
      </c>
      <c r="P107" t="s">
        <v>159</v>
      </c>
      <c r="Q107">
        <v>1277449130</v>
      </c>
      <c r="R107" t="b">
        <v>1</v>
      </c>
      <c r="S107">
        <v>177</v>
      </c>
      <c r="T107" t="b">
        <v>0</v>
      </c>
      <c r="U107">
        <v>72</v>
      </c>
      <c r="V107">
        <v>0</v>
      </c>
      <c r="W107">
        <v>-1</v>
      </c>
      <c r="X107">
        <v>135</v>
      </c>
      <c r="Y107">
        <v>6</v>
      </c>
      <c r="Z107">
        <v>198</v>
      </c>
      <c r="AA107">
        <v>7</v>
      </c>
      <c r="AB107">
        <v>38</v>
      </c>
    </row>
    <row r="108" spans="1:28" x14ac:dyDescent="0.35">
      <c r="A108" t="b">
        <v>1</v>
      </c>
      <c r="B108" t="b">
        <v>1</v>
      </c>
      <c r="C108">
        <v>8</v>
      </c>
      <c r="D108" t="s">
        <v>138</v>
      </c>
      <c r="E108" t="b">
        <v>1</v>
      </c>
      <c r="F108">
        <v>113</v>
      </c>
      <c r="G108" t="s">
        <v>235</v>
      </c>
      <c r="H108" t="s">
        <v>307</v>
      </c>
      <c r="I108">
        <v>132</v>
      </c>
      <c r="J108">
        <v>8</v>
      </c>
      <c r="K108">
        <v>140</v>
      </c>
      <c r="L108">
        <v>0.66666666666666663</v>
      </c>
      <c r="M108" t="s">
        <v>162</v>
      </c>
      <c r="N108" t="s">
        <v>158</v>
      </c>
      <c r="O108">
        <v>8</v>
      </c>
      <c r="P108" t="s">
        <v>159</v>
      </c>
      <c r="Q108">
        <v>1501640289</v>
      </c>
      <c r="R108" t="b">
        <v>1</v>
      </c>
      <c r="S108">
        <v>168</v>
      </c>
      <c r="T108" t="b">
        <v>0</v>
      </c>
      <c r="U108">
        <v>80</v>
      </c>
      <c r="V108">
        <v>0</v>
      </c>
      <c r="W108">
        <v>-1</v>
      </c>
      <c r="X108">
        <v>132</v>
      </c>
      <c r="Y108">
        <v>7</v>
      </c>
      <c r="Z108">
        <v>198</v>
      </c>
      <c r="AA108">
        <v>5</v>
      </c>
      <c r="AB108">
        <v>30</v>
      </c>
    </row>
    <row r="109" spans="1:28" x14ac:dyDescent="0.35">
      <c r="A109" t="b">
        <v>1</v>
      </c>
      <c r="B109" t="b">
        <v>1</v>
      </c>
      <c r="C109">
        <v>8</v>
      </c>
      <c r="D109" t="s">
        <v>138</v>
      </c>
      <c r="E109" t="b">
        <v>1</v>
      </c>
      <c r="F109">
        <v>205</v>
      </c>
      <c r="G109" t="s">
        <v>302</v>
      </c>
      <c r="H109" t="s">
        <v>303</v>
      </c>
      <c r="I109">
        <v>134</v>
      </c>
      <c r="J109">
        <v>5</v>
      </c>
      <c r="K109">
        <v>139</v>
      </c>
      <c r="L109">
        <v>0.6767676767676768</v>
      </c>
      <c r="M109" t="s">
        <v>162</v>
      </c>
      <c r="N109" t="s">
        <v>158</v>
      </c>
      <c r="O109">
        <v>8</v>
      </c>
      <c r="P109" t="s">
        <v>159</v>
      </c>
      <c r="Q109">
        <v>1440646018</v>
      </c>
      <c r="R109" t="b">
        <v>1</v>
      </c>
      <c r="S109">
        <v>198</v>
      </c>
      <c r="T109" t="b">
        <v>0</v>
      </c>
      <c r="U109">
        <v>107</v>
      </c>
      <c r="V109">
        <v>0</v>
      </c>
      <c r="W109">
        <v>-1</v>
      </c>
      <c r="X109">
        <v>129</v>
      </c>
      <c r="Y109">
        <v>5</v>
      </c>
      <c r="Z109">
        <v>198</v>
      </c>
      <c r="AA109">
        <v>7</v>
      </c>
      <c r="AB109">
        <v>34</v>
      </c>
    </row>
    <row r="110" spans="1:28" x14ac:dyDescent="0.35">
      <c r="A110" t="b">
        <v>1</v>
      </c>
      <c r="B110" t="b">
        <v>1</v>
      </c>
      <c r="C110">
        <v>8</v>
      </c>
      <c r="D110" t="s">
        <v>138</v>
      </c>
      <c r="E110" t="b">
        <v>1</v>
      </c>
      <c r="F110">
        <v>119</v>
      </c>
      <c r="G110" t="s">
        <v>256</v>
      </c>
      <c r="H110" t="s">
        <v>297</v>
      </c>
      <c r="I110">
        <v>133</v>
      </c>
      <c r="J110">
        <v>5</v>
      </c>
      <c r="K110">
        <v>138</v>
      </c>
      <c r="L110">
        <v>0.67171717171717171</v>
      </c>
      <c r="M110" t="s">
        <v>162</v>
      </c>
      <c r="N110" t="s">
        <v>158</v>
      </c>
      <c r="O110">
        <v>8</v>
      </c>
      <c r="P110" t="s">
        <v>159</v>
      </c>
      <c r="Q110">
        <v>205011797</v>
      </c>
      <c r="R110" t="b">
        <v>1</v>
      </c>
      <c r="S110">
        <v>168</v>
      </c>
      <c r="T110" t="b">
        <v>0</v>
      </c>
      <c r="U110">
        <v>107</v>
      </c>
      <c r="V110">
        <v>0</v>
      </c>
      <c r="W110">
        <v>-1</v>
      </c>
      <c r="X110">
        <v>131</v>
      </c>
      <c r="Y110">
        <v>6</v>
      </c>
      <c r="Z110">
        <v>198</v>
      </c>
      <c r="AA110">
        <v>6</v>
      </c>
      <c r="AB110">
        <v>18</v>
      </c>
    </row>
    <row r="111" spans="1:28" x14ac:dyDescent="0.35">
      <c r="A111" t="b">
        <v>1</v>
      </c>
      <c r="B111" t="b">
        <v>1</v>
      </c>
      <c r="C111">
        <v>8</v>
      </c>
      <c r="D111" t="s">
        <v>138</v>
      </c>
      <c r="E111" t="b">
        <v>1</v>
      </c>
      <c r="F111">
        <v>146</v>
      </c>
      <c r="G111" t="s">
        <v>233</v>
      </c>
      <c r="H111" t="s">
        <v>234</v>
      </c>
      <c r="I111">
        <v>136</v>
      </c>
      <c r="J111">
        <v>0</v>
      </c>
      <c r="K111">
        <v>136</v>
      </c>
      <c r="L111">
        <v>0.68686868686868685</v>
      </c>
      <c r="M111" t="s">
        <v>162</v>
      </c>
      <c r="N111" t="s">
        <v>163</v>
      </c>
      <c r="O111">
        <v>8</v>
      </c>
      <c r="P111" t="s">
        <v>164</v>
      </c>
      <c r="Q111">
        <v>1753881821</v>
      </c>
      <c r="R111" t="b">
        <v>1</v>
      </c>
      <c r="S111">
        <v>182</v>
      </c>
      <c r="T111" t="b">
        <v>0</v>
      </c>
      <c r="U111">
        <v>125</v>
      </c>
      <c r="V111">
        <v>0</v>
      </c>
      <c r="W111">
        <v>-1</v>
      </c>
      <c r="X111">
        <v>134</v>
      </c>
      <c r="Y111">
        <v>5</v>
      </c>
      <c r="Z111">
        <v>198</v>
      </c>
      <c r="AA111">
        <v>6</v>
      </c>
      <c r="AB111">
        <v>24</v>
      </c>
    </row>
    <row r="112" spans="1:28" x14ac:dyDescent="0.35">
      <c r="A112" t="b">
        <v>1</v>
      </c>
      <c r="B112" t="b">
        <v>1</v>
      </c>
      <c r="C112">
        <v>8</v>
      </c>
      <c r="D112" t="s">
        <v>138</v>
      </c>
      <c r="E112" t="b">
        <v>1</v>
      </c>
      <c r="F112">
        <v>75</v>
      </c>
      <c r="G112" t="s">
        <v>304</v>
      </c>
      <c r="H112" t="s">
        <v>305</v>
      </c>
      <c r="I112">
        <v>130</v>
      </c>
      <c r="J112">
        <v>5</v>
      </c>
      <c r="K112">
        <v>135</v>
      </c>
      <c r="L112">
        <v>0.65656565656565657</v>
      </c>
      <c r="M112" t="s">
        <v>162</v>
      </c>
      <c r="N112" t="s">
        <v>158</v>
      </c>
      <c r="O112">
        <v>8</v>
      </c>
      <c r="P112" t="s">
        <v>164</v>
      </c>
      <c r="Q112">
        <v>999447332</v>
      </c>
      <c r="R112" t="b">
        <v>0</v>
      </c>
      <c r="S112">
        <v>0</v>
      </c>
      <c r="T112" t="b">
        <v>0</v>
      </c>
      <c r="U112">
        <v>125</v>
      </c>
      <c r="V112">
        <v>0</v>
      </c>
      <c r="W112">
        <v>-1</v>
      </c>
      <c r="X112">
        <v>121</v>
      </c>
      <c r="Y112">
        <v>5</v>
      </c>
      <c r="Z112">
        <v>198</v>
      </c>
      <c r="AA112">
        <v>5</v>
      </c>
      <c r="AB112">
        <v>0</v>
      </c>
    </row>
    <row r="113" spans="1:28" x14ac:dyDescent="0.35">
      <c r="A113" t="b">
        <v>1</v>
      </c>
      <c r="B113" t="b">
        <v>1</v>
      </c>
      <c r="C113">
        <v>8</v>
      </c>
      <c r="D113" t="s">
        <v>138</v>
      </c>
      <c r="E113" t="b">
        <v>1</v>
      </c>
      <c r="F113">
        <v>77</v>
      </c>
      <c r="G113" t="s">
        <v>306</v>
      </c>
      <c r="H113" t="s">
        <v>297</v>
      </c>
      <c r="I113">
        <v>128</v>
      </c>
      <c r="J113">
        <v>5</v>
      </c>
      <c r="K113">
        <v>133</v>
      </c>
      <c r="L113">
        <v>0.64646464646464652</v>
      </c>
      <c r="M113" t="s">
        <v>157</v>
      </c>
      <c r="N113" t="s">
        <v>158</v>
      </c>
      <c r="O113">
        <v>8</v>
      </c>
      <c r="P113" t="s">
        <v>176</v>
      </c>
      <c r="Q113">
        <v>935886225</v>
      </c>
      <c r="R113" t="b">
        <v>1</v>
      </c>
      <c r="S113">
        <v>158</v>
      </c>
      <c r="T113" t="b">
        <v>0</v>
      </c>
      <c r="U113">
        <v>136</v>
      </c>
      <c r="V113">
        <v>0</v>
      </c>
      <c r="W113">
        <v>-1</v>
      </c>
      <c r="X113">
        <v>124</v>
      </c>
      <c r="Y113">
        <v>5</v>
      </c>
      <c r="Z113">
        <v>198</v>
      </c>
      <c r="AA113">
        <v>6</v>
      </c>
      <c r="AB113">
        <v>18</v>
      </c>
    </row>
    <row r="114" spans="1:28" x14ac:dyDescent="0.35">
      <c r="A114" t="b">
        <v>1</v>
      </c>
      <c r="B114" t="b">
        <v>1</v>
      </c>
      <c r="C114">
        <v>8</v>
      </c>
      <c r="D114" t="s">
        <v>138</v>
      </c>
      <c r="E114" t="b">
        <v>1</v>
      </c>
      <c r="F114">
        <v>115</v>
      </c>
      <c r="G114" t="s">
        <v>288</v>
      </c>
      <c r="H114" t="s">
        <v>289</v>
      </c>
      <c r="I114">
        <v>131</v>
      </c>
      <c r="J114">
        <v>0</v>
      </c>
      <c r="K114">
        <v>131</v>
      </c>
      <c r="L114">
        <v>0.66161616161616166</v>
      </c>
      <c r="M114" t="s">
        <v>157</v>
      </c>
      <c r="N114" t="s">
        <v>163</v>
      </c>
      <c r="O114">
        <v>8</v>
      </c>
      <c r="P114" t="s">
        <v>159</v>
      </c>
      <c r="Q114">
        <v>377237288</v>
      </c>
      <c r="R114" t="b">
        <v>0</v>
      </c>
      <c r="S114">
        <v>0</v>
      </c>
      <c r="T114" t="b">
        <v>0</v>
      </c>
      <c r="U114">
        <v>139</v>
      </c>
      <c r="V114">
        <v>0</v>
      </c>
      <c r="W114">
        <v>-1</v>
      </c>
      <c r="X114">
        <v>126</v>
      </c>
      <c r="Y114">
        <v>5</v>
      </c>
      <c r="Z114">
        <v>198</v>
      </c>
      <c r="AA114">
        <v>5</v>
      </c>
      <c r="AB114">
        <v>0</v>
      </c>
    </row>
    <row r="115" spans="1:28" x14ac:dyDescent="0.35">
      <c r="A115" t="b">
        <v>1</v>
      </c>
      <c r="B115" t="b">
        <v>1</v>
      </c>
      <c r="C115">
        <v>8</v>
      </c>
      <c r="D115" t="s">
        <v>138</v>
      </c>
      <c r="E115" t="b">
        <v>1</v>
      </c>
      <c r="F115">
        <v>188</v>
      </c>
      <c r="G115" t="s">
        <v>284</v>
      </c>
      <c r="H115" t="s">
        <v>234</v>
      </c>
      <c r="I115">
        <v>130</v>
      </c>
      <c r="J115">
        <v>0</v>
      </c>
      <c r="K115">
        <v>130</v>
      </c>
      <c r="L115">
        <v>0.65656565656565657</v>
      </c>
      <c r="M115" t="s">
        <v>162</v>
      </c>
      <c r="N115" t="s">
        <v>163</v>
      </c>
      <c r="O115">
        <v>8</v>
      </c>
      <c r="P115" t="s">
        <v>164</v>
      </c>
      <c r="Q115">
        <v>11612156</v>
      </c>
      <c r="R115" t="b">
        <v>1</v>
      </c>
      <c r="S115">
        <v>180</v>
      </c>
      <c r="T115" t="b">
        <v>0</v>
      </c>
      <c r="U115">
        <v>145</v>
      </c>
      <c r="V115">
        <v>0</v>
      </c>
      <c r="W115">
        <v>-1</v>
      </c>
      <c r="X115">
        <v>129</v>
      </c>
      <c r="Y115">
        <v>5</v>
      </c>
      <c r="Z115">
        <v>198</v>
      </c>
      <c r="AA115">
        <v>6</v>
      </c>
      <c r="AB115">
        <v>22</v>
      </c>
    </row>
    <row r="116" spans="1:28" x14ac:dyDescent="0.35">
      <c r="A116" t="b">
        <v>1</v>
      </c>
      <c r="B116" t="b">
        <v>1</v>
      </c>
      <c r="C116">
        <v>8</v>
      </c>
      <c r="D116" t="s">
        <v>138</v>
      </c>
      <c r="E116" t="b">
        <v>1</v>
      </c>
      <c r="F116">
        <v>189</v>
      </c>
      <c r="G116" t="s">
        <v>287</v>
      </c>
      <c r="H116" t="s">
        <v>234</v>
      </c>
      <c r="I116">
        <v>94</v>
      </c>
      <c r="J116">
        <v>0</v>
      </c>
      <c r="K116">
        <v>94</v>
      </c>
      <c r="L116">
        <v>0.47474747474747475</v>
      </c>
      <c r="M116" t="s">
        <v>162</v>
      </c>
      <c r="N116" t="s">
        <v>163</v>
      </c>
      <c r="O116">
        <v>8</v>
      </c>
      <c r="P116" t="s">
        <v>164</v>
      </c>
      <c r="Q116">
        <v>267469028</v>
      </c>
      <c r="R116" t="b">
        <v>1</v>
      </c>
      <c r="S116">
        <v>150</v>
      </c>
      <c r="T116" t="b">
        <v>0</v>
      </c>
      <c r="U116">
        <v>164</v>
      </c>
      <c r="V116">
        <v>0</v>
      </c>
      <c r="W116">
        <v>-1</v>
      </c>
      <c r="X116">
        <v>126</v>
      </c>
      <c r="Y116">
        <v>5</v>
      </c>
      <c r="Z116">
        <v>198</v>
      </c>
      <c r="AA116">
        <v>5</v>
      </c>
      <c r="AB116">
        <v>0</v>
      </c>
    </row>
    <row r="117" spans="1:28" x14ac:dyDescent="0.35">
      <c r="A117" t="b">
        <v>1</v>
      </c>
      <c r="B117" t="b">
        <v>1</v>
      </c>
      <c r="C117">
        <v>13</v>
      </c>
      <c r="D117" t="s">
        <v>140</v>
      </c>
      <c r="E117" t="b">
        <v>1</v>
      </c>
      <c r="F117">
        <v>33</v>
      </c>
      <c r="G117" t="s">
        <v>254</v>
      </c>
      <c r="H117" t="s">
        <v>308</v>
      </c>
      <c r="I117">
        <v>141</v>
      </c>
      <c r="J117">
        <v>7</v>
      </c>
      <c r="K117">
        <v>148</v>
      </c>
      <c r="L117">
        <v>0.71212121212121215</v>
      </c>
      <c r="M117" t="s">
        <v>162</v>
      </c>
      <c r="N117" t="s">
        <v>158</v>
      </c>
      <c r="O117">
        <v>13</v>
      </c>
      <c r="P117" t="s">
        <v>159</v>
      </c>
      <c r="Q117">
        <v>1782394227</v>
      </c>
      <c r="R117" t="b">
        <v>1</v>
      </c>
      <c r="S117">
        <v>183</v>
      </c>
      <c r="T117" t="b">
        <v>1</v>
      </c>
      <c r="U117">
        <v>90</v>
      </c>
      <c r="V117">
        <v>0</v>
      </c>
      <c r="W117">
        <v>-1</v>
      </c>
      <c r="X117">
        <v>137</v>
      </c>
      <c r="Y117">
        <v>6</v>
      </c>
      <c r="Z117">
        <v>198</v>
      </c>
      <c r="AA117">
        <v>7</v>
      </c>
      <c r="AB117">
        <v>34</v>
      </c>
    </row>
    <row r="118" spans="1:28" x14ac:dyDescent="0.35">
      <c r="A118" t="b">
        <v>1</v>
      </c>
      <c r="B118" t="b">
        <v>1</v>
      </c>
      <c r="C118">
        <v>13</v>
      </c>
      <c r="D118" t="s">
        <v>140</v>
      </c>
      <c r="E118" t="b">
        <v>1</v>
      </c>
      <c r="F118">
        <v>132</v>
      </c>
      <c r="G118" t="s">
        <v>316</v>
      </c>
      <c r="H118" t="s">
        <v>317</v>
      </c>
      <c r="I118">
        <v>142</v>
      </c>
      <c r="J118">
        <v>6</v>
      </c>
      <c r="K118">
        <v>148</v>
      </c>
      <c r="L118">
        <v>0.71717171717171713</v>
      </c>
      <c r="M118" t="s">
        <v>162</v>
      </c>
      <c r="N118" t="s">
        <v>163</v>
      </c>
      <c r="O118">
        <v>13</v>
      </c>
      <c r="P118" t="s">
        <v>159</v>
      </c>
      <c r="Q118">
        <v>36091304</v>
      </c>
      <c r="R118" t="b">
        <v>1</v>
      </c>
      <c r="S118">
        <v>171</v>
      </c>
      <c r="T118" t="b">
        <v>1</v>
      </c>
      <c r="U118">
        <v>72</v>
      </c>
      <c r="V118">
        <v>0</v>
      </c>
      <c r="W118">
        <v>-1</v>
      </c>
      <c r="X118">
        <v>130</v>
      </c>
      <c r="Y118">
        <v>5</v>
      </c>
      <c r="Z118">
        <v>198</v>
      </c>
      <c r="AA118">
        <v>6</v>
      </c>
      <c r="AB118">
        <v>32</v>
      </c>
    </row>
    <row r="119" spans="1:28" x14ac:dyDescent="0.35">
      <c r="A119" t="b">
        <v>1</v>
      </c>
      <c r="B119" t="b">
        <v>1</v>
      </c>
      <c r="C119">
        <v>13</v>
      </c>
      <c r="D119" t="s">
        <v>140</v>
      </c>
      <c r="E119" t="b">
        <v>1</v>
      </c>
      <c r="F119">
        <v>110</v>
      </c>
      <c r="G119" t="s">
        <v>282</v>
      </c>
      <c r="H119" t="s">
        <v>283</v>
      </c>
      <c r="I119">
        <v>139</v>
      </c>
      <c r="J119">
        <v>9</v>
      </c>
      <c r="K119">
        <v>148</v>
      </c>
      <c r="L119">
        <v>0.70202020202020199</v>
      </c>
      <c r="M119" t="s">
        <v>162</v>
      </c>
      <c r="N119" t="s">
        <v>163</v>
      </c>
      <c r="O119">
        <v>13</v>
      </c>
      <c r="P119" t="s">
        <v>159</v>
      </c>
      <c r="Q119">
        <v>882372521</v>
      </c>
      <c r="R119" t="b">
        <v>1</v>
      </c>
      <c r="S119">
        <v>196</v>
      </c>
      <c r="T119" t="b">
        <v>0</v>
      </c>
      <c r="U119">
        <v>23</v>
      </c>
      <c r="V119">
        <v>0</v>
      </c>
      <c r="W119">
        <v>-1</v>
      </c>
      <c r="X119">
        <v>124</v>
      </c>
      <c r="Y119">
        <v>6</v>
      </c>
      <c r="Z119">
        <v>198</v>
      </c>
      <c r="AA119">
        <v>7</v>
      </c>
      <c r="AB119">
        <v>42</v>
      </c>
    </row>
    <row r="120" spans="1:28" x14ac:dyDescent="0.35">
      <c r="A120" t="b">
        <v>1</v>
      </c>
      <c r="B120" t="b">
        <v>1</v>
      </c>
      <c r="C120">
        <v>13</v>
      </c>
      <c r="D120" t="s">
        <v>140</v>
      </c>
      <c r="E120" t="b">
        <v>1</v>
      </c>
      <c r="F120">
        <v>171</v>
      </c>
      <c r="G120" t="s">
        <v>271</v>
      </c>
      <c r="H120" t="s">
        <v>311</v>
      </c>
      <c r="I120">
        <v>137</v>
      </c>
      <c r="J120">
        <v>8</v>
      </c>
      <c r="K120">
        <v>145</v>
      </c>
      <c r="L120">
        <v>0.69191919191919193</v>
      </c>
      <c r="M120" t="s">
        <v>162</v>
      </c>
      <c r="N120" t="s">
        <v>163</v>
      </c>
      <c r="O120">
        <v>13</v>
      </c>
      <c r="P120" t="s">
        <v>164</v>
      </c>
      <c r="Q120">
        <v>1650746498</v>
      </c>
      <c r="R120" t="b">
        <v>1</v>
      </c>
      <c r="S120">
        <v>165</v>
      </c>
      <c r="T120" t="b">
        <v>0</v>
      </c>
      <c r="U120">
        <v>55</v>
      </c>
      <c r="V120">
        <v>0</v>
      </c>
      <c r="W120">
        <v>-1</v>
      </c>
      <c r="X120">
        <v>122</v>
      </c>
      <c r="Y120">
        <v>5</v>
      </c>
      <c r="Z120">
        <v>198</v>
      </c>
      <c r="AA120">
        <v>7</v>
      </c>
      <c r="AB120">
        <v>34</v>
      </c>
    </row>
    <row r="121" spans="1:28" x14ac:dyDescent="0.35">
      <c r="A121" t="b">
        <v>1</v>
      </c>
      <c r="B121" t="b">
        <v>1</v>
      </c>
      <c r="C121">
        <v>13</v>
      </c>
      <c r="D121" t="s">
        <v>140</v>
      </c>
      <c r="E121" t="b">
        <v>1</v>
      </c>
      <c r="F121">
        <v>58</v>
      </c>
      <c r="G121" t="s">
        <v>309</v>
      </c>
      <c r="H121" t="s">
        <v>310</v>
      </c>
      <c r="I121">
        <v>137</v>
      </c>
      <c r="J121">
        <v>7</v>
      </c>
      <c r="K121">
        <v>144</v>
      </c>
      <c r="L121">
        <v>0.69191919191919193</v>
      </c>
      <c r="M121" t="s">
        <v>157</v>
      </c>
      <c r="N121" t="s">
        <v>158</v>
      </c>
      <c r="O121">
        <v>13</v>
      </c>
      <c r="P121" t="s">
        <v>159</v>
      </c>
      <c r="Q121">
        <v>1572186984</v>
      </c>
      <c r="R121" t="b">
        <v>1</v>
      </c>
      <c r="S121">
        <v>148</v>
      </c>
      <c r="T121" t="b">
        <v>0</v>
      </c>
      <c r="U121">
        <v>62</v>
      </c>
      <c r="V121">
        <v>0</v>
      </c>
      <c r="W121">
        <v>-1</v>
      </c>
      <c r="X121">
        <v>130</v>
      </c>
      <c r="Y121">
        <v>5</v>
      </c>
      <c r="Z121">
        <v>198</v>
      </c>
      <c r="AA121">
        <v>7</v>
      </c>
      <c r="AB121">
        <v>34</v>
      </c>
    </row>
    <row r="122" spans="1:28" x14ac:dyDescent="0.35">
      <c r="A122" t="b">
        <v>1</v>
      </c>
      <c r="B122" t="b">
        <v>1</v>
      </c>
      <c r="C122">
        <v>13</v>
      </c>
      <c r="D122" t="s">
        <v>140</v>
      </c>
      <c r="E122" t="b">
        <v>1</v>
      </c>
      <c r="F122">
        <v>212</v>
      </c>
      <c r="G122" t="s">
        <v>312</v>
      </c>
      <c r="H122" t="s">
        <v>218</v>
      </c>
      <c r="I122">
        <v>143</v>
      </c>
      <c r="J122">
        <v>0</v>
      </c>
      <c r="K122">
        <v>143</v>
      </c>
      <c r="L122">
        <v>0.72222222222222221</v>
      </c>
      <c r="M122" t="s">
        <v>157</v>
      </c>
      <c r="N122" t="s">
        <v>158</v>
      </c>
      <c r="O122">
        <v>13</v>
      </c>
      <c r="P122" t="s">
        <v>159</v>
      </c>
      <c r="Q122">
        <v>309788090</v>
      </c>
      <c r="R122" t="b">
        <v>1</v>
      </c>
      <c r="S122">
        <v>168</v>
      </c>
      <c r="T122" t="b">
        <v>0</v>
      </c>
      <c r="U122">
        <v>72</v>
      </c>
      <c r="V122">
        <v>0</v>
      </c>
      <c r="W122">
        <v>-1</v>
      </c>
      <c r="X122">
        <v>130</v>
      </c>
      <c r="Y122">
        <v>5</v>
      </c>
      <c r="Z122">
        <v>198</v>
      </c>
      <c r="AA122">
        <v>7</v>
      </c>
      <c r="AB122">
        <v>34</v>
      </c>
    </row>
    <row r="123" spans="1:28" x14ac:dyDescent="0.35">
      <c r="A123" t="b">
        <v>1</v>
      </c>
      <c r="B123" t="b">
        <v>1</v>
      </c>
      <c r="C123">
        <v>13</v>
      </c>
      <c r="D123" t="s">
        <v>140</v>
      </c>
      <c r="E123" t="b">
        <v>1</v>
      </c>
      <c r="F123">
        <v>41</v>
      </c>
      <c r="G123" t="s">
        <v>314</v>
      </c>
      <c r="H123" t="s">
        <v>269</v>
      </c>
      <c r="I123">
        <v>142</v>
      </c>
      <c r="J123">
        <v>0</v>
      </c>
      <c r="K123">
        <v>142</v>
      </c>
      <c r="L123">
        <v>0.71717171717171713</v>
      </c>
      <c r="M123" t="s">
        <v>157</v>
      </c>
      <c r="N123" t="s">
        <v>158</v>
      </c>
      <c r="O123">
        <v>13</v>
      </c>
      <c r="P123" t="s">
        <v>164</v>
      </c>
      <c r="Q123">
        <v>1619469600</v>
      </c>
      <c r="R123" t="b">
        <v>1</v>
      </c>
      <c r="S123">
        <v>184</v>
      </c>
      <c r="T123" t="b">
        <v>0</v>
      </c>
      <c r="U123">
        <v>80</v>
      </c>
      <c r="V123">
        <v>0</v>
      </c>
      <c r="W123">
        <v>-1</v>
      </c>
      <c r="X123">
        <v>127</v>
      </c>
      <c r="Y123">
        <v>5</v>
      </c>
      <c r="Z123">
        <v>198</v>
      </c>
      <c r="AA123">
        <v>7</v>
      </c>
      <c r="AB123">
        <v>34</v>
      </c>
    </row>
    <row r="124" spans="1:28" x14ac:dyDescent="0.35">
      <c r="A124" t="b">
        <v>1</v>
      </c>
      <c r="B124" t="b">
        <v>1</v>
      </c>
      <c r="C124">
        <v>13</v>
      </c>
      <c r="D124" t="s">
        <v>140</v>
      </c>
      <c r="E124" t="b">
        <v>1</v>
      </c>
      <c r="F124">
        <v>104</v>
      </c>
      <c r="G124" t="s">
        <v>295</v>
      </c>
      <c r="H124" t="s">
        <v>313</v>
      </c>
      <c r="I124">
        <v>133</v>
      </c>
      <c r="J124">
        <v>5</v>
      </c>
      <c r="K124">
        <v>138</v>
      </c>
      <c r="L124">
        <v>0.67171717171717171</v>
      </c>
      <c r="M124" t="s">
        <v>162</v>
      </c>
      <c r="N124" t="s">
        <v>158</v>
      </c>
      <c r="O124">
        <v>13</v>
      </c>
      <c r="P124" t="s">
        <v>159</v>
      </c>
      <c r="Q124">
        <v>1529782116</v>
      </c>
      <c r="R124" t="b">
        <v>1</v>
      </c>
      <c r="S124">
        <v>100</v>
      </c>
      <c r="T124" t="b">
        <v>0</v>
      </c>
      <c r="U124">
        <v>117</v>
      </c>
      <c r="V124">
        <v>0</v>
      </c>
      <c r="W124">
        <v>-1</v>
      </c>
      <c r="X124">
        <v>128</v>
      </c>
      <c r="Y124">
        <v>5</v>
      </c>
      <c r="Z124">
        <v>198</v>
      </c>
      <c r="AA124">
        <v>7</v>
      </c>
      <c r="AB124">
        <v>34</v>
      </c>
    </row>
    <row r="125" spans="1:28" x14ac:dyDescent="0.35">
      <c r="A125" t="b">
        <v>1</v>
      </c>
      <c r="B125" t="b">
        <v>1</v>
      </c>
      <c r="C125">
        <v>13</v>
      </c>
      <c r="D125" t="s">
        <v>140</v>
      </c>
      <c r="E125" t="b">
        <v>1</v>
      </c>
      <c r="F125">
        <v>31</v>
      </c>
      <c r="G125" t="s">
        <v>260</v>
      </c>
      <c r="H125" t="s">
        <v>236</v>
      </c>
      <c r="I125">
        <v>138</v>
      </c>
      <c r="J125">
        <v>0</v>
      </c>
      <c r="K125">
        <v>138</v>
      </c>
      <c r="L125">
        <v>0.69696969696969702</v>
      </c>
      <c r="M125" t="s">
        <v>162</v>
      </c>
      <c r="N125" t="s">
        <v>163</v>
      </c>
      <c r="O125">
        <v>13</v>
      </c>
      <c r="P125" t="s">
        <v>159</v>
      </c>
      <c r="Q125">
        <v>1330687303</v>
      </c>
      <c r="R125" t="b">
        <v>0</v>
      </c>
      <c r="S125">
        <v>0</v>
      </c>
      <c r="T125" t="b">
        <v>0</v>
      </c>
      <c r="U125">
        <v>107</v>
      </c>
      <c r="V125">
        <v>0</v>
      </c>
      <c r="W125">
        <v>-1</v>
      </c>
      <c r="X125">
        <v>135</v>
      </c>
      <c r="Y125">
        <v>6</v>
      </c>
      <c r="Z125">
        <v>198</v>
      </c>
      <c r="AA125">
        <v>6</v>
      </c>
      <c r="AB125">
        <v>18</v>
      </c>
    </row>
    <row r="126" spans="1:28" x14ac:dyDescent="0.35">
      <c r="A126" t="b">
        <v>1</v>
      </c>
      <c r="B126" t="b">
        <v>1</v>
      </c>
      <c r="C126">
        <v>13</v>
      </c>
      <c r="D126" t="s">
        <v>140</v>
      </c>
      <c r="E126" t="b">
        <v>1</v>
      </c>
      <c r="F126">
        <v>141</v>
      </c>
      <c r="G126" t="s">
        <v>315</v>
      </c>
      <c r="H126" t="s">
        <v>202</v>
      </c>
      <c r="I126">
        <v>130</v>
      </c>
      <c r="J126">
        <v>8</v>
      </c>
      <c r="K126">
        <v>138</v>
      </c>
      <c r="L126">
        <v>0.65656565656565657</v>
      </c>
      <c r="M126" t="s">
        <v>157</v>
      </c>
      <c r="N126" t="s">
        <v>158</v>
      </c>
      <c r="O126">
        <v>13</v>
      </c>
      <c r="P126" t="s">
        <v>159</v>
      </c>
      <c r="Q126">
        <v>95747189</v>
      </c>
      <c r="R126" t="b">
        <v>1</v>
      </c>
      <c r="S126">
        <v>157</v>
      </c>
      <c r="T126" t="b">
        <v>0</v>
      </c>
      <c r="U126">
        <v>117</v>
      </c>
      <c r="V126">
        <v>0</v>
      </c>
      <c r="W126">
        <v>-1</v>
      </c>
      <c r="X126">
        <v>125</v>
      </c>
      <c r="Y126">
        <v>5</v>
      </c>
      <c r="Z126">
        <v>198</v>
      </c>
      <c r="AA126">
        <v>7</v>
      </c>
      <c r="AB126">
        <v>34</v>
      </c>
    </row>
    <row r="127" spans="1:28" x14ac:dyDescent="0.35">
      <c r="A127" t="b">
        <v>1</v>
      </c>
      <c r="B127" t="b">
        <v>1</v>
      </c>
      <c r="C127">
        <v>25</v>
      </c>
      <c r="D127" t="s">
        <v>141</v>
      </c>
      <c r="E127" t="b">
        <v>1</v>
      </c>
      <c r="F127">
        <v>3185</v>
      </c>
      <c r="G127" t="s">
        <v>353</v>
      </c>
      <c r="H127" t="s">
        <v>354</v>
      </c>
      <c r="I127">
        <v>147</v>
      </c>
      <c r="J127">
        <v>7</v>
      </c>
      <c r="K127">
        <v>154</v>
      </c>
      <c r="L127">
        <v>0.74242424242424243</v>
      </c>
      <c r="M127" t="s">
        <v>157</v>
      </c>
      <c r="N127" t="s">
        <v>158</v>
      </c>
      <c r="O127">
        <v>4</v>
      </c>
      <c r="P127" t="s">
        <v>176</v>
      </c>
      <c r="Q127">
        <v>174172161</v>
      </c>
      <c r="R127" t="b">
        <v>1</v>
      </c>
      <c r="S127">
        <v>100</v>
      </c>
      <c r="T127" t="b">
        <v>1</v>
      </c>
      <c r="U127">
        <v>33</v>
      </c>
      <c r="V127">
        <v>0</v>
      </c>
      <c r="W127">
        <v>-1</v>
      </c>
      <c r="X127">
        <v>126</v>
      </c>
      <c r="Y127">
        <v>5</v>
      </c>
      <c r="Z127">
        <v>198</v>
      </c>
      <c r="AA127">
        <v>7</v>
      </c>
      <c r="AB127">
        <v>34</v>
      </c>
    </row>
    <row r="128" spans="1:28" x14ac:dyDescent="0.35">
      <c r="A128" t="b">
        <v>1</v>
      </c>
      <c r="B128" t="b">
        <v>1</v>
      </c>
      <c r="C128">
        <v>25</v>
      </c>
      <c r="D128" t="s">
        <v>141</v>
      </c>
      <c r="E128" t="b">
        <v>1</v>
      </c>
      <c r="F128">
        <v>180</v>
      </c>
      <c r="G128" t="s">
        <v>242</v>
      </c>
      <c r="H128" t="s">
        <v>243</v>
      </c>
      <c r="I128">
        <v>146</v>
      </c>
      <c r="J128">
        <v>8</v>
      </c>
      <c r="K128">
        <v>154</v>
      </c>
      <c r="L128">
        <v>0.73737373737373735</v>
      </c>
      <c r="M128" t="s">
        <v>157</v>
      </c>
      <c r="N128" t="s">
        <v>158</v>
      </c>
      <c r="O128">
        <v>15</v>
      </c>
      <c r="P128" t="s">
        <v>159</v>
      </c>
      <c r="Q128">
        <v>1184610845</v>
      </c>
      <c r="R128" t="b">
        <v>1</v>
      </c>
      <c r="S128">
        <v>180</v>
      </c>
      <c r="T128" t="b">
        <v>0</v>
      </c>
      <c r="U128">
        <v>1</v>
      </c>
      <c r="V128">
        <v>0</v>
      </c>
      <c r="W128">
        <v>-1</v>
      </c>
      <c r="X128">
        <v>131</v>
      </c>
      <c r="Y128">
        <v>5</v>
      </c>
      <c r="Z128">
        <v>198</v>
      </c>
      <c r="AA128">
        <v>7</v>
      </c>
      <c r="AB128">
        <v>40</v>
      </c>
    </row>
    <row r="129" spans="1:28" x14ac:dyDescent="0.35">
      <c r="A129" t="b">
        <v>1</v>
      </c>
      <c r="B129" t="b">
        <v>1</v>
      </c>
      <c r="C129">
        <v>25</v>
      </c>
      <c r="D129" t="s">
        <v>141</v>
      </c>
      <c r="E129" t="b">
        <v>1</v>
      </c>
      <c r="F129">
        <v>82</v>
      </c>
      <c r="G129" t="s">
        <v>195</v>
      </c>
      <c r="H129" t="s">
        <v>371</v>
      </c>
      <c r="I129">
        <v>145</v>
      </c>
      <c r="J129">
        <v>8</v>
      </c>
      <c r="K129">
        <v>153</v>
      </c>
      <c r="L129">
        <v>0.73232323232323238</v>
      </c>
      <c r="M129" t="s">
        <v>162</v>
      </c>
      <c r="N129" t="s">
        <v>158</v>
      </c>
      <c r="O129">
        <v>11</v>
      </c>
      <c r="P129" t="s">
        <v>164</v>
      </c>
      <c r="Q129">
        <v>2057081571</v>
      </c>
      <c r="R129" t="b">
        <v>1</v>
      </c>
      <c r="S129">
        <v>177</v>
      </c>
      <c r="T129" t="b">
        <v>0</v>
      </c>
      <c r="U129">
        <v>2</v>
      </c>
      <c r="V129">
        <v>0</v>
      </c>
      <c r="W129">
        <v>-1</v>
      </c>
      <c r="X129">
        <v>141</v>
      </c>
      <c r="Y129">
        <v>6</v>
      </c>
      <c r="Z129">
        <v>198</v>
      </c>
      <c r="AA129">
        <v>7</v>
      </c>
      <c r="AB129">
        <v>34</v>
      </c>
    </row>
    <row r="130" spans="1:28" x14ac:dyDescent="0.35">
      <c r="A130" t="b">
        <v>1</v>
      </c>
      <c r="B130" t="b">
        <v>1</v>
      </c>
      <c r="C130">
        <v>25</v>
      </c>
      <c r="D130" t="s">
        <v>141</v>
      </c>
      <c r="E130" t="b">
        <v>1</v>
      </c>
      <c r="F130">
        <v>299</v>
      </c>
      <c r="G130" t="s">
        <v>355</v>
      </c>
      <c r="H130" t="s">
        <v>356</v>
      </c>
      <c r="I130">
        <v>145</v>
      </c>
      <c r="J130">
        <v>8</v>
      </c>
      <c r="K130">
        <v>153</v>
      </c>
      <c r="L130">
        <v>0.73232323232323238</v>
      </c>
      <c r="M130" t="s">
        <v>162</v>
      </c>
      <c r="N130" t="s">
        <v>158</v>
      </c>
      <c r="O130">
        <v>5</v>
      </c>
      <c r="P130" t="s">
        <v>164</v>
      </c>
      <c r="Q130">
        <v>1485655117</v>
      </c>
      <c r="R130" t="b">
        <v>1</v>
      </c>
      <c r="S130">
        <v>170</v>
      </c>
      <c r="T130" t="b">
        <v>0</v>
      </c>
      <c r="U130">
        <v>2</v>
      </c>
      <c r="V130">
        <v>0</v>
      </c>
      <c r="W130">
        <v>-1</v>
      </c>
      <c r="X130">
        <v>136</v>
      </c>
      <c r="Y130">
        <v>6</v>
      </c>
      <c r="Z130">
        <v>198</v>
      </c>
      <c r="AA130">
        <v>7</v>
      </c>
      <c r="AB130">
        <v>42</v>
      </c>
    </row>
    <row r="131" spans="1:28" x14ac:dyDescent="0.35">
      <c r="A131" t="b">
        <v>1</v>
      </c>
      <c r="B131" t="b">
        <v>1</v>
      </c>
      <c r="C131">
        <v>25</v>
      </c>
      <c r="D131" t="s">
        <v>141</v>
      </c>
      <c r="E131" t="b">
        <v>1</v>
      </c>
      <c r="F131">
        <v>295</v>
      </c>
      <c r="G131" t="s">
        <v>373</v>
      </c>
      <c r="H131" t="s">
        <v>374</v>
      </c>
      <c r="I131">
        <v>144</v>
      </c>
      <c r="J131">
        <v>8</v>
      </c>
      <c r="K131">
        <v>152</v>
      </c>
      <c r="L131">
        <v>0.72727272727272729</v>
      </c>
      <c r="M131" t="s">
        <v>162</v>
      </c>
      <c r="N131" t="s">
        <v>158</v>
      </c>
      <c r="O131">
        <v>15</v>
      </c>
      <c r="P131" t="s">
        <v>164</v>
      </c>
      <c r="Q131">
        <v>1456192609</v>
      </c>
      <c r="R131" t="b">
        <v>0</v>
      </c>
      <c r="S131">
        <v>0</v>
      </c>
      <c r="T131" t="b">
        <v>0</v>
      </c>
      <c r="U131">
        <v>2</v>
      </c>
      <c r="V131">
        <v>0</v>
      </c>
      <c r="W131">
        <v>-1</v>
      </c>
      <c r="X131">
        <v>141</v>
      </c>
      <c r="Y131">
        <v>6</v>
      </c>
      <c r="Z131">
        <v>198</v>
      </c>
      <c r="AA131">
        <v>6</v>
      </c>
      <c r="AB131">
        <v>18</v>
      </c>
    </row>
    <row r="132" spans="1:28" x14ac:dyDescent="0.35">
      <c r="A132" t="b">
        <v>1</v>
      </c>
      <c r="B132" t="b">
        <v>1</v>
      </c>
      <c r="C132">
        <v>25</v>
      </c>
      <c r="D132" t="s">
        <v>141</v>
      </c>
      <c r="E132" t="b">
        <v>1</v>
      </c>
      <c r="F132">
        <v>56</v>
      </c>
      <c r="G132" t="s">
        <v>231</v>
      </c>
      <c r="H132" t="s">
        <v>232</v>
      </c>
      <c r="I132">
        <v>145</v>
      </c>
      <c r="J132">
        <v>7</v>
      </c>
      <c r="K132">
        <v>152</v>
      </c>
      <c r="L132">
        <v>0.73232323232323238</v>
      </c>
      <c r="M132" t="s">
        <v>162</v>
      </c>
      <c r="N132" t="s">
        <v>158</v>
      </c>
      <c r="O132">
        <v>12</v>
      </c>
      <c r="P132" t="s">
        <v>159</v>
      </c>
      <c r="Q132">
        <v>281023752</v>
      </c>
      <c r="R132" t="b">
        <v>1</v>
      </c>
      <c r="S132">
        <v>167</v>
      </c>
      <c r="T132" t="b">
        <v>1</v>
      </c>
      <c r="U132">
        <v>55</v>
      </c>
      <c r="V132">
        <v>0</v>
      </c>
      <c r="W132">
        <v>-1</v>
      </c>
      <c r="X132">
        <v>138</v>
      </c>
      <c r="Y132">
        <v>6</v>
      </c>
      <c r="Z132">
        <v>198</v>
      </c>
      <c r="AA132">
        <v>7</v>
      </c>
      <c r="AB132">
        <v>34</v>
      </c>
    </row>
    <row r="133" spans="1:28" x14ac:dyDescent="0.35">
      <c r="A133" t="b">
        <v>1</v>
      </c>
      <c r="B133" t="b">
        <v>1</v>
      </c>
      <c r="C133">
        <v>25</v>
      </c>
      <c r="D133" t="s">
        <v>141</v>
      </c>
      <c r="E133" t="b">
        <v>1</v>
      </c>
      <c r="F133">
        <v>242</v>
      </c>
      <c r="G133" t="s">
        <v>221</v>
      </c>
      <c r="H133" t="s">
        <v>222</v>
      </c>
      <c r="I133">
        <v>144</v>
      </c>
      <c r="J133">
        <v>8</v>
      </c>
      <c r="K133">
        <v>152</v>
      </c>
      <c r="L133">
        <v>0.72727272727272729</v>
      </c>
      <c r="M133" t="s">
        <v>157</v>
      </c>
      <c r="N133" t="s">
        <v>163</v>
      </c>
      <c r="O133">
        <v>7</v>
      </c>
      <c r="P133" t="s">
        <v>164</v>
      </c>
      <c r="Q133">
        <v>1497489523</v>
      </c>
      <c r="R133" t="b">
        <v>1</v>
      </c>
      <c r="S133">
        <v>100</v>
      </c>
      <c r="T133" t="b">
        <v>0</v>
      </c>
      <c r="U133">
        <v>5</v>
      </c>
      <c r="V133">
        <v>0</v>
      </c>
      <c r="W133">
        <v>-1</v>
      </c>
      <c r="X133">
        <v>133</v>
      </c>
      <c r="Y133">
        <v>5</v>
      </c>
      <c r="Z133">
        <v>198</v>
      </c>
      <c r="AA133">
        <v>7</v>
      </c>
      <c r="AB133">
        <v>34</v>
      </c>
    </row>
    <row r="134" spans="1:28" x14ac:dyDescent="0.35">
      <c r="A134" t="b">
        <v>1</v>
      </c>
      <c r="B134" t="b">
        <v>1</v>
      </c>
      <c r="C134">
        <v>25</v>
      </c>
      <c r="D134" t="s">
        <v>141</v>
      </c>
      <c r="E134" t="b">
        <v>1</v>
      </c>
      <c r="F134">
        <v>53</v>
      </c>
      <c r="G134" t="s">
        <v>254</v>
      </c>
      <c r="H134" t="s">
        <v>255</v>
      </c>
      <c r="I134">
        <v>144</v>
      </c>
      <c r="J134">
        <v>8</v>
      </c>
      <c r="K134">
        <v>152</v>
      </c>
      <c r="L134">
        <v>0.72727272727272729</v>
      </c>
      <c r="M134" t="s">
        <v>162</v>
      </c>
      <c r="N134" t="s">
        <v>158</v>
      </c>
      <c r="O134">
        <v>12</v>
      </c>
      <c r="P134" t="s">
        <v>159</v>
      </c>
      <c r="Q134">
        <v>917010398</v>
      </c>
      <c r="R134" t="b">
        <v>1</v>
      </c>
      <c r="S134">
        <v>154</v>
      </c>
      <c r="T134" t="b">
        <v>0</v>
      </c>
      <c r="U134">
        <v>5</v>
      </c>
      <c r="V134">
        <v>0</v>
      </c>
      <c r="W134">
        <v>-1</v>
      </c>
      <c r="X134">
        <v>135</v>
      </c>
      <c r="Y134">
        <v>5</v>
      </c>
      <c r="Z134">
        <v>198</v>
      </c>
      <c r="AA134">
        <v>7</v>
      </c>
      <c r="AB134">
        <v>42</v>
      </c>
    </row>
    <row r="135" spans="1:28" x14ac:dyDescent="0.35">
      <c r="A135" t="b">
        <v>1</v>
      </c>
      <c r="B135" t="b">
        <v>1</v>
      </c>
      <c r="C135">
        <v>25</v>
      </c>
      <c r="D135" t="s">
        <v>141</v>
      </c>
      <c r="E135" t="b">
        <v>1</v>
      </c>
      <c r="F135">
        <v>21</v>
      </c>
      <c r="G135" t="s">
        <v>206</v>
      </c>
      <c r="H135" t="s">
        <v>207</v>
      </c>
      <c r="I135">
        <v>144</v>
      </c>
      <c r="J135">
        <v>7</v>
      </c>
      <c r="K135">
        <v>151</v>
      </c>
      <c r="L135">
        <v>0.72727272727272729</v>
      </c>
      <c r="M135" t="s">
        <v>162</v>
      </c>
      <c r="N135" t="s">
        <v>163</v>
      </c>
      <c r="O135">
        <v>15</v>
      </c>
      <c r="P135" t="s">
        <v>159</v>
      </c>
      <c r="Q135">
        <v>1833464633</v>
      </c>
      <c r="R135" t="b">
        <v>1</v>
      </c>
      <c r="S135">
        <v>189</v>
      </c>
      <c r="T135" t="b">
        <v>1</v>
      </c>
      <c r="U135">
        <v>62</v>
      </c>
      <c r="V135">
        <v>0</v>
      </c>
      <c r="W135">
        <v>-1</v>
      </c>
      <c r="X135">
        <v>133</v>
      </c>
      <c r="Y135">
        <v>6</v>
      </c>
      <c r="Z135">
        <v>198</v>
      </c>
      <c r="AA135">
        <v>7</v>
      </c>
      <c r="AB135">
        <v>39</v>
      </c>
    </row>
    <row r="136" spans="1:28" x14ac:dyDescent="0.35">
      <c r="A136" t="b">
        <v>1</v>
      </c>
      <c r="B136" t="b">
        <v>1</v>
      </c>
      <c r="C136">
        <v>25</v>
      </c>
      <c r="D136" t="s">
        <v>141</v>
      </c>
      <c r="E136" t="b">
        <v>1</v>
      </c>
      <c r="F136">
        <v>17</v>
      </c>
      <c r="G136" t="s">
        <v>318</v>
      </c>
      <c r="H136" t="s">
        <v>319</v>
      </c>
      <c r="I136">
        <v>142</v>
      </c>
      <c r="J136">
        <v>7</v>
      </c>
      <c r="K136">
        <v>149</v>
      </c>
      <c r="L136">
        <v>0.71717171717171713</v>
      </c>
      <c r="M136" t="s">
        <v>162</v>
      </c>
      <c r="N136" t="s">
        <v>163</v>
      </c>
      <c r="O136">
        <v>0</v>
      </c>
      <c r="P136" t="s">
        <v>164</v>
      </c>
      <c r="Q136">
        <v>520314003</v>
      </c>
      <c r="R136" t="b">
        <v>1</v>
      </c>
      <c r="S136">
        <v>151</v>
      </c>
      <c r="T136" t="b">
        <v>1</v>
      </c>
      <c r="U136">
        <v>80</v>
      </c>
      <c r="V136">
        <v>0</v>
      </c>
      <c r="W136">
        <v>-1</v>
      </c>
      <c r="X136">
        <v>131</v>
      </c>
      <c r="Y136">
        <v>5</v>
      </c>
      <c r="Z136">
        <v>198</v>
      </c>
      <c r="AA136">
        <v>7</v>
      </c>
      <c r="AB136">
        <v>41</v>
      </c>
    </row>
    <row r="137" spans="1:28" x14ac:dyDescent="0.35">
      <c r="A137" t="b">
        <v>1</v>
      </c>
      <c r="B137" t="b">
        <v>1</v>
      </c>
      <c r="C137">
        <v>25</v>
      </c>
      <c r="D137" t="s">
        <v>141</v>
      </c>
      <c r="E137" t="b">
        <v>1</v>
      </c>
      <c r="F137">
        <v>33</v>
      </c>
      <c r="G137" t="s">
        <v>254</v>
      </c>
      <c r="H137" t="s">
        <v>308</v>
      </c>
      <c r="I137">
        <v>141</v>
      </c>
      <c r="J137">
        <v>7</v>
      </c>
      <c r="K137">
        <v>148</v>
      </c>
      <c r="L137">
        <v>0.71212121212121215</v>
      </c>
      <c r="M137" t="s">
        <v>162</v>
      </c>
      <c r="N137" t="s">
        <v>158</v>
      </c>
      <c r="O137">
        <v>13</v>
      </c>
      <c r="P137" t="s">
        <v>159</v>
      </c>
      <c r="Q137">
        <v>357389216</v>
      </c>
      <c r="R137" t="b">
        <v>1</v>
      </c>
      <c r="S137">
        <v>183</v>
      </c>
      <c r="T137" t="b">
        <v>1</v>
      </c>
      <c r="U137">
        <v>90</v>
      </c>
      <c r="V137">
        <v>0</v>
      </c>
      <c r="W137">
        <v>-1</v>
      </c>
      <c r="X137">
        <v>137</v>
      </c>
      <c r="Y137">
        <v>6</v>
      </c>
      <c r="Z137">
        <v>198</v>
      </c>
      <c r="AA137">
        <v>7</v>
      </c>
      <c r="AB137">
        <v>34</v>
      </c>
    </row>
    <row r="138" spans="1:28" x14ac:dyDescent="0.35">
      <c r="A138" t="b">
        <v>1</v>
      </c>
      <c r="B138" t="b">
        <v>1</v>
      </c>
      <c r="C138">
        <v>25</v>
      </c>
      <c r="D138" t="s">
        <v>141</v>
      </c>
      <c r="E138" t="b">
        <v>1</v>
      </c>
      <c r="F138">
        <v>257</v>
      </c>
      <c r="G138" t="s">
        <v>329</v>
      </c>
      <c r="H138" t="s">
        <v>323</v>
      </c>
      <c r="I138">
        <v>141</v>
      </c>
      <c r="J138">
        <v>7</v>
      </c>
      <c r="K138">
        <v>148</v>
      </c>
      <c r="L138">
        <v>0.71212121212121215</v>
      </c>
      <c r="M138" t="s">
        <v>162</v>
      </c>
      <c r="N138" t="s">
        <v>158</v>
      </c>
      <c r="O138">
        <v>11</v>
      </c>
      <c r="P138" t="s">
        <v>176</v>
      </c>
      <c r="Q138">
        <v>946649767</v>
      </c>
      <c r="R138" t="b">
        <v>1</v>
      </c>
      <c r="S138">
        <v>195</v>
      </c>
      <c r="T138" t="b">
        <v>1</v>
      </c>
      <c r="U138">
        <v>90</v>
      </c>
      <c r="V138">
        <v>0</v>
      </c>
      <c r="W138">
        <v>-1</v>
      </c>
      <c r="X138">
        <v>125</v>
      </c>
      <c r="Y138">
        <v>5</v>
      </c>
      <c r="Z138">
        <v>198</v>
      </c>
      <c r="AA138">
        <v>7</v>
      </c>
      <c r="AB138">
        <v>34</v>
      </c>
    </row>
    <row r="139" spans="1:28" x14ac:dyDescent="0.35">
      <c r="A139" t="b">
        <v>1</v>
      </c>
      <c r="B139" t="b">
        <v>1</v>
      </c>
      <c r="C139">
        <v>25</v>
      </c>
      <c r="D139" t="s">
        <v>141</v>
      </c>
      <c r="E139" t="b">
        <v>1</v>
      </c>
      <c r="F139">
        <v>132</v>
      </c>
      <c r="G139" t="s">
        <v>316</v>
      </c>
      <c r="H139" t="s">
        <v>317</v>
      </c>
      <c r="I139">
        <v>142</v>
      </c>
      <c r="J139">
        <v>6</v>
      </c>
      <c r="K139">
        <v>148</v>
      </c>
      <c r="L139">
        <v>0.71717171717171713</v>
      </c>
      <c r="M139" t="s">
        <v>162</v>
      </c>
      <c r="N139" t="s">
        <v>163</v>
      </c>
      <c r="O139">
        <v>13</v>
      </c>
      <c r="P139" t="s">
        <v>159</v>
      </c>
      <c r="Q139">
        <v>423167914</v>
      </c>
      <c r="R139" t="b">
        <v>1</v>
      </c>
      <c r="S139">
        <v>171</v>
      </c>
      <c r="T139" t="b">
        <v>1</v>
      </c>
      <c r="U139">
        <v>72</v>
      </c>
      <c r="V139">
        <v>0</v>
      </c>
      <c r="W139">
        <v>-1</v>
      </c>
      <c r="X139">
        <v>130</v>
      </c>
      <c r="Y139">
        <v>5</v>
      </c>
      <c r="Z139">
        <v>198</v>
      </c>
      <c r="AA139">
        <v>6</v>
      </c>
      <c r="AB139">
        <v>32</v>
      </c>
    </row>
    <row r="140" spans="1:28" x14ac:dyDescent="0.35">
      <c r="A140" t="b">
        <v>1</v>
      </c>
      <c r="B140" t="b">
        <v>1</v>
      </c>
      <c r="C140">
        <v>25</v>
      </c>
      <c r="D140" t="s">
        <v>141</v>
      </c>
      <c r="E140" t="b">
        <v>1</v>
      </c>
      <c r="F140">
        <v>156</v>
      </c>
      <c r="G140" t="s">
        <v>275</v>
      </c>
      <c r="H140" t="s">
        <v>259</v>
      </c>
      <c r="I140">
        <v>139</v>
      </c>
      <c r="J140">
        <v>7</v>
      </c>
      <c r="K140">
        <v>146</v>
      </c>
      <c r="L140">
        <v>0.70202020202020199</v>
      </c>
      <c r="M140" t="s">
        <v>157</v>
      </c>
      <c r="N140" t="s">
        <v>163</v>
      </c>
      <c r="O140">
        <v>9</v>
      </c>
      <c r="P140" t="s">
        <v>159</v>
      </c>
      <c r="Q140">
        <v>1622952443</v>
      </c>
      <c r="R140" t="b">
        <v>1</v>
      </c>
      <c r="S140">
        <v>180</v>
      </c>
      <c r="T140" t="b">
        <v>1</v>
      </c>
      <c r="U140">
        <v>107</v>
      </c>
      <c r="V140">
        <v>0</v>
      </c>
      <c r="W140">
        <v>-1</v>
      </c>
      <c r="X140">
        <v>123</v>
      </c>
      <c r="Y140">
        <v>6</v>
      </c>
      <c r="Z140">
        <v>198</v>
      </c>
      <c r="AA140">
        <v>7</v>
      </c>
      <c r="AB140">
        <v>35</v>
      </c>
    </row>
    <row r="141" spans="1:28" x14ac:dyDescent="0.35">
      <c r="A141" t="b">
        <v>1</v>
      </c>
      <c r="B141" t="b">
        <v>1</v>
      </c>
      <c r="C141">
        <v>25</v>
      </c>
      <c r="D141" t="s">
        <v>141</v>
      </c>
      <c r="E141" t="b">
        <v>1</v>
      </c>
      <c r="F141">
        <v>107</v>
      </c>
      <c r="G141" t="s">
        <v>357</v>
      </c>
      <c r="H141" t="s">
        <v>257</v>
      </c>
      <c r="I141">
        <v>140</v>
      </c>
      <c r="J141">
        <v>6</v>
      </c>
      <c r="K141">
        <v>146</v>
      </c>
      <c r="L141">
        <v>0.70707070707070707</v>
      </c>
      <c r="M141" t="s">
        <v>162</v>
      </c>
      <c r="N141" t="s">
        <v>158</v>
      </c>
      <c r="O141">
        <v>11</v>
      </c>
      <c r="P141" t="s">
        <v>159</v>
      </c>
      <c r="Q141">
        <v>709498415</v>
      </c>
      <c r="R141" t="b">
        <v>1</v>
      </c>
      <c r="S141">
        <v>179</v>
      </c>
      <c r="T141" t="b">
        <v>1</v>
      </c>
      <c r="U141">
        <v>90</v>
      </c>
      <c r="V141">
        <v>0</v>
      </c>
      <c r="W141">
        <v>-1</v>
      </c>
      <c r="X141">
        <v>125</v>
      </c>
      <c r="Y141">
        <v>6</v>
      </c>
      <c r="Z141">
        <v>198</v>
      </c>
      <c r="AA141">
        <v>6</v>
      </c>
      <c r="AB141">
        <v>22</v>
      </c>
    </row>
    <row r="142" spans="1:28" x14ac:dyDescent="0.35">
      <c r="A142" t="b">
        <v>1</v>
      </c>
      <c r="B142" t="b">
        <v>1</v>
      </c>
      <c r="C142">
        <v>25</v>
      </c>
      <c r="D142" t="s">
        <v>141</v>
      </c>
      <c r="E142" t="b">
        <v>1</v>
      </c>
      <c r="F142">
        <v>3196</v>
      </c>
      <c r="G142" t="s">
        <v>362</v>
      </c>
      <c r="H142" t="s">
        <v>363</v>
      </c>
      <c r="I142">
        <v>137</v>
      </c>
      <c r="J142">
        <v>7</v>
      </c>
      <c r="K142">
        <v>144</v>
      </c>
      <c r="L142">
        <v>0.69191919191919193</v>
      </c>
      <c r="M142" t="s">
        <v>157</v>
      </c>
      <c r="N142" t="s">
        <v>158</v>
      </c>
      <c r="O142">
        <v>11</v>
      </c>
      <c r="P142" t="s">
        <v>176</v>
      </c>
      <c r="Q142">
        <v>1549850175</v>
      </c>
      <c r="R142" t="b">
        <v>1</v>
      </c>
      <c r="S142">
        <v>176</v>
      </c>
      <c r="T142" t="b">
        <v>1</v>
      </c>
      <c r="U142">
        <v>125</v>
      </c>
      <c r="V142">
        <v>0</v>
      </c>
      <c r="W142">
        <v>-1</v>
      </c>
      <c r="X142">
        <v>141</v>
      </c>
      <c r="Y142">
        <v>6</v>
      </c>
      <c r="Z142">
        <v>198</v>
      </c>
      <c r="AA142">
        <v>7</v>
      </c>
      <c r="AB142">
        <v>34</v>
      </c>
    </row>
    <row r="143" spans="1:28" x14ac:dyDescent="0.35">
      <c r="A143" t="b">
        <v>1</v>
      </c>
      <c r="B143" t="b">
        <v>1</v>
      </c>
      <c r="C143">
        <v>25</v>
      </c>
      <c r="D143" t="s">
        <v>141</v>
      </c>
      <c r="E143" t="b">
        <v>1</v>
      </c>
      <c r="F143">
        <v>100</v>
      </c>
      <c r="G143" t="s">
        <v>244</v>
      </c>
      <c r="H143" t="s">
        <v>245</v>
      </c>
      <c r="I143">
        <v>137</v>
      </c>
      <c r="J143">
        <v>7</v>
      </c>
      <c r="K143">
        <v>144</v>
      </c>
      <c r="L143">
        <v>0.69191919191919193</v>
      </c>
      <c r="M143" t="s">
        <v>157</v>
      </c>
      <c r="N143" t="s">
        <v>158</v>
      </c>
      <c r="O143">
        <v>15</v>
      </c>
      <c r="P143" t="s">
        <v>159</v>
      </c>
      <c r="Q143">
        <v>991668717</v>
      </c>
      <c r="R143" t="b">
        <v>1</v>
      </c>
      <c r="S143">
        <v>181</v>
      </c>
      <c r="T143" t="b">
        <v>1</v>
      </c>
      <c r="U143">
        <v>125</v>
      </c>
      <c r="V143">
        <v>0</v>
      </c>
      <c r="W143">
        <v>-1</v>
      </c>
      <c r="X143">
        <v>132</v>
      </c>
      <c r="Y143">
        <v>6</v>
      </c>
      <c r="Z143">
        <v>198</v>
      </c>
      <c r="AA143">
        <v>7</v>
      </c>
      <c r="AB143">
        <v>34</v>
      </c>
    </row>
    <row r="144" spans="1:28" x14ac:dyDescent="0.35">
      <c r="A144" t="b">
        <v>1</v>
      </c>
      <c r="B144" t="b">
        <v>1</v>
      </c>
      <c r="C144">
        <v>25</v>
      </c>
      <c r="D144" t="s">
        <v>141</v>
      </c>
      <c r="E144" t="b">
        <v>1</v>
      </c>
      <c r="F144">
        <v>160</v>
      </c>
      <c r="G144" t="s">
        <v>183</v>
      </c>
      <c r="H144" t="s">
        <v>184</v>
      </c>
      <c r="I144">
        <v>137</v>
      </c>
      <c r="J144">
        <v>6</v>
      </c>
      <c r="K144">
        <v>143</v>
      </c>
      <c r="L144">
        <v>0.69191919191919193</v>
      </c>
      <c r="M144" t="s">
        <v>162</v>
      </c>
      <c r="N144" t="s">
        <v>158</v>
      </c>
      <c r="O144">
        <v>10</v>
      </c>
      <c r="P144" t="s">
        <v>159</v>
      </c>
      <c r="Q144">
        <v>1247686926</v>
      </c>
      <c r="R144" t="b">
        <v>1</v>
      </c>
      <c r="S144">
        <v>185</v>
      </c>
      <c r="T144" t="b">
        <v>1</v>
      </c>
      <c r="U144">
        <v>117</v>
      </c>
      <c r="V144">
        <v>0</v>
      </c>
      <c r="W144">
        <v>-1</v>
      </c>
      <c r="X144">
        <v>129</v>
      </c>
      <c r="Y144">
        <v>5</v>
      </c>
      <c r="Z144">
        <v>198</v>
      </c>
      <c r="AA144">
        <v>6</v>
      </c>
      <c r="AB144">
        <v>22</v>
      </c>
    </row>
    <row r="145" spans="1:28" x14ac:dyDescent="0.35">
      <c r="A145" t="b">
        <v>1</v>
      </c>
      <c r="B145" t="b">
        <v>1</v>
      </c>
      <c r="C145">
        <v>25</v>
      </c>
      <c r="D145" t="s">
        <v>141</v>
      </c>
      <c r="E145" t="b">
        <v>1</v>
      </c>
      <c r="F145">
        <v>212</v>
      </c>
      <c r="G145" t="s">
        <v>312</v>
      </c>
      <c r="H145" t="s">
        <v>218</v>
      </c>
      <c r="I145">
        <v>143</v>
      </c>
      <c r="J145">
        <v>0</v>
      </c>
      <c r="K145">
        <v>143</v>
      </c>
      <c r="L145">
        <v>0.72222222222222221</v>
      </c>
      <c r="M145" t="s">
        <v>157</v>
      </c>
      <c r="N145" t="s">
        <v>158</v>
      </c>
      <c r="O145">
        <v>13</v>
      </c>
      <c r="P145" t="s">
        <v>159</v>
      </c>
      <c r="Q145">
        <v>343235556</v>
      </c>
      <c r="R145" t="b">
        <v>1</v>
      </c>
      <c r="S145">
        <v>168</v>
      </c>
      <c r="T145" t="b">
        <v>0</v>
      </c>
      <c r="U145">
        <v>72</v>
      </c>
      <c r="V145">
        <v>0</v>
      </c>
      <c r="W145">
        <v>-1</v>
      </c>
      <c r="X145">
        <v>130</v>
      </c>
      <c r="Y145">
        <v>5</v>
      </c>
      <c r="Z145">
        <v>198</v>
      </c>
      <c r="AA145">
        <v>7</v>
      </c>
      <c r="AB145">
        <v>34</v>
      </c>
    </row>
    <row r="146" spans="1:28" x14ac:dyDescent="0.35">
      <c r="A146" t="b">
        <v>1</v>
      </c>
      <c r="B146" t="b">
        <v>1</v>
      </c>
      <c r="C146">
        <v>11</v>
      </c>
      <c r="D146" t="s">
        <v>142</v>
      </c>
      <c r="E146" t="b">
        <v>1</v>
      </c>
      <c r="F146">
        <v>98</v>
      </c>
      <c r="G146" t="s">
        <v>321</v>
      </c>
      <c r="H146" t="s">
        <v>322</v>
      </c>
      <c r="I146">
        <v>141</v>
      </c>
      <c r="J146">
        <v>8</v>
      </c>
      <c r="K146">
        <v>149</v>
      </c>
      <c r="L146">
        <v>0.71212121212121215</v>
      </c>
      <c r="M146" t="s">
        <v>162</v>
      </c>
      <c r="N146" t="s">
        <v>163</v>
      </c>
      <c r="O146">
        <v>11</v>
      </c>
      <c r="P146" t="s">
        <v>164</v>
      </c>
      <c r="Q146">
        <v>620069332</v>
      </c>
      <c r="R146" t="b">
        <v>1</v>
      </c>
      <c r="S146">
        <v>167</v>
      </c>
      <c r="T146" t="b">
        <v>0</v>
      </c>
      <c r="U146">
        <v>16</v>
      </c>
      <c r="V146">
        <v>0</v>
      </c>
      <c r="W146">
        <v>-1</v>
      </c>
      <c r="X146">
        <v>129</v>
      </c>
      <c r="Y146">
        <v>5</v>
      </c>
      <c r="Z146">
        <v>198</v>
      </c>
      <c r="AA146">
        <v>7</v>
      </c>
      <c r="AB146">
        <v>34</v>
      </c>
    </row>
    <row r="147" spans="1:28" x14ac:dyDescent="0.35">
      <c r="A147" t="b">
        <v>1</v>
      </c>
      <c r="B147" t="b">
        <v>1</v>
      </c>
      <c r="C147">
        <v>11</v>
      </c>
      <c r="D147" t="s">
        <v>142</v>
      </c>
      <c r="E147" t="b">
        <v>1</v>
      </c>
      <c r="F147">
        <v>29</v>
      </c>
      <c r="G147" t="s">
        <v>325</v>
      </c>
      <c r="H147" t="s">
        <v>326</v>
      </c>
      <c r="I147">
        <v>139</v>
      </c>
      <c r="J147">
        <v>9</v>
      </c>
      <c r="K147">
        <v>148</v>
      </c>
      <c r="L147">
        <v>0.70202020202020199</v>
      </c>
      <c r="M147" t="s">
        <v>162</v>
      </c>
      <c r="N147" t="s">
        <v>158</v>
      </c>
      <c r="O147">
        <v>11</v>
      </c>
      <c r="P147" t="s">
        <v>159</v>
      </c>
      <c r="Q147">
        <v>2049962906</v>
      </c>
      <c r="R147" t="b">
        <v>1</v>
      </c>
      <c r="S147">
        <v>184</v>
      </c>
      <c r="T147" t="b">
        <v>0</v>
      </c>
      <c r="U147">
        <v>16</v>
      </c>
      <c r="V147">
        <v>0</v>
      </c>
      <c r="W147">
        <v>-1</v>
      </c>
      <c r="X147">
        <v>126</v>
      </c>
      <c r="Y147">
        <v>5</v>
      </c>
      <c r="Z147">
        <v>198</v>
      </c>
      <c r="AA147">
        <v>6</v>
      </c>
      <c r="AB147">
        <v>36</v>
      </c>
    </row>
    <row r="148" spans="1:28" x14ac:dyDescent="0.35">
      <c r="A148" t="b">
        <v>1</v>
      </c>
      <c r="B148" t="b">
        <v>1</v>
      </c>
      <c r="C148">
        <v>11</v>
      </c>
      <c r="D148" t="s">
        <v>142</v>
      </c>
      <c r="E148" t="b">
        <v>1</v>
      </c>
      <c r="F148">
        <v>66</v>
      </c>
      <c r="G148" t="s">
        <v>160</v>
      </c>
      <c r="H148" t="s">
        <v>320</v>
      </c>
      <c r="I148">
        <v>141</v>
      </c>
      <c r="J148">
        <v>7</v>
      </c>
      <c r="K148">
        <v>148</v>
      </c>
      <c r="L148">
        <v>0.71212121212121215</v>
      </c>
      <c r="M148" t="s">
        <v>162</v>
      </c>
      <c r="N148" t="s">
        <v>158</v>
      </c>
      <c r="O148">
        <v>11</v>
      </c>
      <c r="P148" t="s">
        <v>159</v>
      </c>
      <c r="Q148">
        <v>263924937</v>
      </c>
      <c r="R148" t="b">
        <v>1</v>
      </c>
      <c r="S148">
        <v>182</v>
      </c>
      <c r="T148" t="b">
        <v>0</v>
      </c>
      <c r="U148">
        <v>23</v>
      </c>
      <c r="V148">
        <v>0</v>
      </c>
      <c r="W148">
        <v>-1</v>
      </c>
      <c r="X148">
        <v>131</v>
      </c>
      <c r="Y148">
        <v>5</v>
      </c>
      <c r="Z148">
        <v>198</v>
      </c>
      <c r="AA148">
        <v>7</v>
      </c>
      <c r="AB148">
        <v>39</v>
      </c>
    </row>
    <row r="149" spans="1:28" x14ac:dyDescent="0.35">
      <c r="A149" t="b">
        <v>1</v>
      </c>
      <c r="B149" t="b">
        <v>1</v>
      </c>
      <c r="C149">
        <v>11</v>
      </c>
      <c r="D149" t="s">
        <v>142</v>
      </c>
      <c r="E149" t="b">
        <v>1</v>
      </c>
      <c r="F149">
        <v>257</v>
      </c>
      <c r="G149" t="s">
        <v>329</v>
      </c>
      <c r="H149" t="s">
        <v>323</v>
      </c>
      <c r="I149">
        <v>141</v>
      </c>
      <c r="J149">
        <v>7</v>
      </c>
      <c r="K149">
        <v>148</v>
      </c>
      <c r="L149">
        <v>0.71212121212121215</v>
      </c>
      <c r="M149" t="s">
        <v>162</v>
      </c>
      <c r="N149" t="s">
        <v>158</v>
      </c>
      <c r="O149">
        <v>11</v>
      </c>
      <c r="P149" t="s">
        <v>176</v>
      </c>
      <c r="Q149">
        <v>2073377506</v>
      </c>
      <c r="R149" t="b">
        <v>1</v>
      </c>
      <c r="S149">
        <v>195</v>
      </c>
      <c r="T149" t="b">
        <v>1</v>
      </c>
      <c r="U149">
        <v>90</v>
      </c>
      <c r="V149">
        <v>0</v>
      </c>
      <c r="W149">
        <v>-1</v>
      </c>
      <c r="X149">
        <v>125</v>
      </c>
      <c r="Y149">
        <v>5</v>
      </c>
      <c r="Z149">
        <v>198</v>
      </c>
      <c r="AA149">
        <v>7</v>
      </c>
      <c r="AB149">
        <v>34</v>
      </c>
    </row>
    <row r="150" spans="1:28" x14ac:dyDescent="0.35">
      <c r="A150" t="b">
        <v>1</v>
      </c>
      <c r="B150" t="b">
        <v>1</v>
      </c>
      <c r="C150">
        <v>11</v>
      </c>
      <c r="D150" t="s">
        <v>142</v>
      </c>
      <c r="E150" t="b">
        <v>1</v>
      </c>
      <c r="F150">
        <v>174</v>
      </c>
      <c r="G150" t="s">
        <v>197</v>
      </c>
      <c r="H150" t="s">
        <v>323</v>
      </c>
      <c r="I150">
        <v>133</v>
      </c>
      <c r="J150">
        <v>8</v>
      </c>
      <c r="K150">
        <v>141</v>
      </c>
      <c r="L150">
        <v>0.67171717171717171</v>
      </c>
      <c r="M150" t="s">
        <v>162</v>
      </c>
      <c r="N150" t="s">
        <v>158</v>
      </c>
      <c r="O150">
        <v>11</v>
      </c>
      <c r="P150" t="s">
        <v>164</v>
      </c>
      <c r="Q150">
        <v>1899378381</v>
      </c>
      <c r="R150" t="b">
        <v>1</v>
      </c>
      <c r="S150">
        <v>170</v>
      </c>
      <c r="T150" t="b">
        <v>0</v>
      </c>
      <c r="U150">
        <v>80</v>
      </c>
      <c r="V150">
        <v>0</v>
      </c>
      <c r="W150">
        <v>-1</v>
      </c>
      <c r="X150">
        <v>140</v>
      </c>
      <c r="Y150">
        <v>6</v>
      </c>
      <c r="Z150">
        <v>198</v>
      </c>
      <c r="AA150">
        <v>6</v>
      </c>
      <c r="AB150">
        <v>32</v>
      </c>
    </row>
    <row r="151" spans="1:28" x14ac:dyDescent="0.35">
      <c r="A151" t="b">
        <v>1</v>
      </c>
      <c r="B151" t="b">
        <v>1</v>
      </c>
      <c r="C151">
        <v>11</v>
      </c>
      <c r="D151" t="s">
        <v>142</v>
      </c>
      <c r="E151" t="b">
        <v>1</v>
      </c>
      <c r="F151">
        <v>36</v>
      </c>
      <c r="G151" t="s">
        <v>258</v>
      </c>
      <c r="H151" t="s">
        <v>259</v>
      </c>
      <c r="I151">
        <v>132</v>
      </c>
      <c r="J151">
        <v>8</v>
      </c>
      <c r="K151">
        <v>140</v>
      </c>
      <c r="L151">
        <v>0.66666666666666663</v>
      </c>
      <c r="M151" t="s">
        <v>162</v>
      </c>
      <c r="N151" t="s">
        <v>163</v>
      </c>
      <c r="O151">
        <v>11</v>
      </c>
      <c r="P151" t="s">
        <v>164</v>
      </c>
      <c r="Q151">
        <v>2074335291</v>
      </c>
      <c r="R151" t="b">
        <v>1</v>
      </c>
      <c r="S151">
        <v>155</v>
      </c>
      <c r="T151" t="b">
        <v>0</v>
      </c>
      <c r="U151">
        <v>90</v>
      </c>
      <c r="V151">
        <v>0</v>
      </c>
      <c r="W151">
        <v>-1</v>
      </c>
      <c r="X151">
        <v>123</v>
      </c>
      <c r="Y151">
        <v>5</v>
      </c>
      <c r="Z151">
        <v>198</v>
      </c>
      <c r="AA151">
        <v>6</v>
      </c>
      <c r="AB151">
        <v>32</v>
      </c>
    </row>
    <row r="152" spans="1:28" x14ac:dyDescent="0.35">
      <c r="A152" t="b">
        <v>1</v>
      </c>
      <c r="B152" t="b">
        <v>1</v>
      </c>
      <c r="C152">
        <v>11</v>
      </c>
      <c r="D152" t="s">
        <v>142</v>
      </c>
      <c r="E152" t="b">
        <v>1</v>
      </c>
      <c r="F152">
        <v>67</v>
      </c>
      <c r="G152" t="s">
        <v>327</v>
      </c>
      <c r="H152" t="s">
        <v>328</v>
      </c>
      <c r="I152">
        <v>130</v>
      </c>
      <c r="J152">
        <v>8</v>
      </c>
      <c r="K152">
        <v>138</v>
      </c>
      <c r="L152">
        <v>0.65656565656565657</v>
      </c>
      <c r="M152" t="s">
        <v>162</v>
      </c>
      <c r="N152" t="s">
        <v>158</v>
      </c>
      <c r="O152">
        <v>11</v>
      </c>
      <c r="P152" t="s">
        <v>159</v>
      </c>
      <c r="Q152">
        <v>974903536</v>
      </c>
      <c r="R152" t="b">
        <v>1</v>
      </c>
      <c r="S152">
        <v>188</v>
      </c>
      <c r="T152" t="b">
        <v>0</v>
      </c>
      <c r="U152">
        <v>107</v>
      </c>
      <c r="V152">
        <v>0</v>
      </c>
      <c r="W152">
        <v>-1</v>
      </c>
      <c r="X152">
        <v>131</v>
      </c>
      <c r="Y152">
        <v>5</v>
      </c>
      <c r="Z152">
        <v>198</v>
      </c>
      <c r="AA152">
        <v>6</v>
      </c>
      <c r="AB152">
        <v>18</v>
      </c>
    </row>
    <row r="153" spans="1:28" x14ac:dyDescent="0.35">
      <c r="A153" t="b">
        <v>1</v>
      </c>
      <c r="B153" t="b">
        <v>1</v>
      </c>
      <c r="C153">
        <v>11</v>
      </c>
      <c r="D153" t="s">
        <v>142</v>
      </c>
      <c r="E153" t="b">
        <v>1</v>
      </c>
      <c r="F153">
        <v>251</v>
      </c>
      <c r="G153" t="s">
        <v>324</v>
      </c>
      <c r="H153" t="s">
        <v>310</v>
      </c>
      <c r="I153">
        <v>128</v>
      </c>
      <c r="J153">
        <v>9</v>
      </c>
      <c r="K153">
        <v>137</v>
      </c>
      <c r="L153">
        <v>0.64646464646464652</v>
      </c>
      <c r="M153" t="s">
        <v>162</v>
      </c>
      <c r="N153" t="s">
        <v>158</v>
      </c>
      <c r="O153">
        <v>11</v>
      </c>
      <c r="P153" t="s">
        <v>159</v>
      </c>
      <c r="Q153">
        <v>1666097051</v>
      </c>
      <c r="R153" t="b">
        <v>1</v>
      </c>
      <c r="S153">
        <v>181</v>
      </c>
      <c r="T153" t="b">
        <v>0</v>
      </c>
      <c r="U153">
        <v>107</v>
      </c>
      <c r="V153">
        <v>0</v>
      </c>
      <c r="W153">
        <v>-1</v>
      </c>
      <c r="X153">
        <v>124</v>
      </c>
      <c r="Y153">
        <v>5</v>
      </c>
      <c r="Z153">
        <v>198</v>
      </c>
      <c r="AA153">
        <v>5</v>
      </c>
      <c r="AB153">
        <v>6</v>
      </c>
    </row>
    <row r="154" spans="1:28" x14ac:dyDescent="0.35">
      <c r="A154" t="b">
        <v>1</v>
      </c>
      <c r="B154" t="b">
        <v>1</v>
      </c>
      <c r="C154">
        <v>11</v>
      </c>
      <c r="D154" t="s">
        <v>142</v>
      </c>
      <c r="E154" t="b">
        <v>1</v>
      </c>
      <c r="F154">
        <v>60</v>
      </c>
      <c r="G154" t="s">
        <v>256</v>
      </c>
      <c r="H154" t="s">
        <v>226</v>
      </c>
      <c r="I154">
        <v>123</v>
      </c>
      <c r="J154">
        <v>7</v>
      </c>
      <c r="K154">
        <v>130</v>
      </c>
      <c r="L154">
        <v>0.62121212121212122</v>
      </c>
      <c r="M154" t="s">
        <v>162</v>
      </c>
      <c r="N154" t="s">
        <v>158</v>
      </c>
      <c r="O154">
        <v>11</v>
      </c>
      <c r="P154" t="s">
        <v>164</v>
      </c>
      <c r="Q154">
        <v>599014735</v>
      </c>
      <c r="R154" t="b">
        <v>1</v>
      </c>
      <c r="S154">
        <v>187</v>
      </c>
      <c r="T154" t="b">
        <v>0</v>
      </c>
      <c r="U154">
        <v>145</v>
      </c>
      <c r="V154">
        <v>0</v>
      </c>
      <c r="W154">
        <v>-1</v>
      </c>
      <c r="X154">
        <v>116</v>
      </c>
      <c r="Y154">
        <v>5</v>
      </c>
      <c r="Z154">
        <v>198</v>
      </c>
      <c r="AA154">
        <v>6</v>
      </c>
      <c r="AB154">
        <v>22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5 . 6 0 2 ] ] > < / C u s t o m C o n t e n t > < / G e m i n i > 
</file>

<file path=customXml/item10.xml>��< ? x m l   v e r s i o n = " 1 . 0 "   e n c o d i n g = " U T F - 1 6 " ? > < G e m i n i   x m l n s = " h t t p : / / g e m i n i / p i v o t c u s t o m i z a t i o n / T a b l e X M L _ z T i p p i n g R e s u l t s W i n n e r T h i s R o u n d _ 2 a 3 d 3 d 6 4 - f 5 9 f - 4 5 b 8 - b 0 c e - 9 d 7 3 4 c 8 c a a 1 a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 T i p p e r I D < / s t r i n g > < / k e y > < v a l u e > < i n t > 8 9 < / i n t > < / v a l u e > < / i t e m > < i t e m > < k e y > < s t r i n g > F i r s t N a m e < / s t r i n g > < / k e y > < v a l u e > < i n t > 1 0 0 < / i n t > < / v a l u e > < / i t e m > < i t e m > < k e y > < s t r i n g > S u r n a m e < / s t r i n g > < / k e y > < v a l u e > < i n t > 9 1 < / i n t > < / v a l u e > < / i t e m > < i t e m > < k e y > < s t r i n g > R o u n d N u m < / s t r i n g > < / k e y > < v a l u e > < i n t > 1 0 6 < / i n t > < / v a l u e > < / i t e m > < i t e m > < k e y > < s t r i n g > T h i s R o u n d T i p p i n g P o i n t s < / s t r i n g > < / k e y > < v a l u e > < i n t > 1 8 6 < / i n t > < / v a l u e > < / i t e m > < i t e m > < k e y > < s t r i n g > T o t a l P o i n t s G a m e 1 < / s t r i n g > < / k e y > < v a l u e > < i n t > 1 4 8 < / i n t > < / v a l u e > < / i t e m > < i t e m > < k e y > < s t r i n g > T i p s E n t e r e d < / s t r i n g > < / k e y > < v a l u e > < i n t > 1 1 0 < / i n t > < / v a l u e > < / i t e m > < i t e m > < k e y > < s t r i n g > G a m e 1 P o i n t s D i f f < / s t r i n g > < / k e y > < v a l u e > < i n t > 1 4 0 < / i n t > < / v a l u e > < / i t e m > < / C o l u m n W i d t h s > < C o l u m n D i s p l a y I n d e x > < i t e m > < k e y > < s t r i n g > T i p p e r I D < / s t r i n g > < / k e y > < v a l u e > < i n t > 0 < / i n t > < / v a l u e > < / i t e m > < i t e m > < k e y > < s t r i n g > F i r s t N a m e < / s t r i n g > < / k e y > < v a l u e > < i n t > 1 < / i n t > < / v a l u e > < / i t e m > < i t e m > < k e y > < s t r i n g > S u r n a m e < / s t r i n g > < / k e y > < v a l u e > < i n t > 2 < / i n t > < / v a l u e > < / i t e m > < i t e m > < k e y > < s t r i n g > R o u n d N u m < / s t r i n g > < / k e y > < v a l u e > < i n t > 3 < / i n t > < / v a l u e > < / i t e m > < i t e m > < k e y > < s t r i n g > T h i s R o u n d T i p p i n g P o i n t s < / s t r i n g > < / k e y > < v a l u e > < i n t > 4 < / i n t > < / v a l u e > < / i t e m > < i t e m > < k e y > < s t r i n g > T o t a l P o i n t s G a m e 1 < / s t r i n g > < / k e y > < v a l u e > < i n t > 5 < / i n t > < / v a l u e > < / i t e m > < i t e m > < k e y > < s t r i n g > T i p s E n t e r e d < / s t r i n g > < / k e y > < v a l u e > < i n t > 6 < / i n t > < / v a l u e > < / i t e m > < i t e m > < k e y > < s t r i n g > G a m e 1 P o i n t s D i f f < / s t r i n g > < / k e y > < v a l u e > < i n t > 7 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1.xml>��< ? x m l   v e r s i o n = " 1 . 0 "   e n c o d i n g = " U T F - 1 6 " ? > < G e m i n i   x m l n s = " h t t p : / / g e m i n i / p i v o t c u s t o m i z a t i o n / C l i e n t W i n d o w X M L " > < C u s t o m C o n t e n t > < ! [ C D A T A [ z T i p p i n g R e s u l t s W i n n e r T h i s R o u n d P a i d _ b a d f 3 0 a 8 - 0 d 2 8 - 4 b e 0 - 8 5 1 4 - 7 3 6 8 0 d 9 3 7 e 4 f ] ] > < / C u s t o m C o n t e n t > < / G e m i n i > 
</file>

<file path=customXml/item12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 2 0 2 2 - 0 7 - 0 3 T 2 2 : 3 9 : 1 5 . 1 1 2 2 8 6 + 1 0 : 0 0 < / L a s t P r o c e s s e d T i m e > < / D a t a M o d e l i n g S a n d b o x . S e r i a l i z e d S a n d b o x E r r o r C a c h e > ] ] > < / C u s t o m C o n t e n t > < / G e m i n i > 
</file>

<file path=customXml/item13.xml>��< ? x m l   v e r s i o n = " 1 . 0 "   e n c o d i n g = " U T F - 1 6 " ? > < G e m i n i   x m l n s = " h t t p : / / g e m i n i / p i v o t c u s t o m i z a t i o n / T a b l e X M L _ z T i p p i n g R e s u l t s W i n n e r T h i s R o u n d P a i d _ b a d f 3 0 a 8 - 0 d 2 8 - 4 b e 0 - 8 5 1 4 - 7 3 6 8 0 d 9 3 7 e 4 f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 T i p p e r I D < / s t r i n g > < / k e y > < v a l u e > < i n t > 8 9 < / i n t > < / v a l u e > < / i t e m > < i t e m > < k e y > < s t r i n g > F i r s t N a m e < / s t r i n g > < / k e y > < v a l u e > < i n t > 1 0 0 < / i n t > < / v a l u e > < / i t e m > < i t e m > < k e y > < s t r i n g > S u r n a m e < / s t r i n g > < / k e y > < v a l u e > < i n t > 9 1 < / i n t > < / v a l u e > < / i t e m > < i t e m > < k e y > < s t r i n g > R o u n d N u m < / s t r i n g > < / k e y > < v a l u e > < i n t > 1 0 6 < / i n t > < / v a l u e > < / i t e m > < i t e m > < k e y > < s t r i n g > T h i s R o u n d T i p p i n g P o i n t s < / s t r i n g > < / k e y > < v a l u e > < i n t > 1 8 6 < / i n t > < / v a l u e > < / i t e m > < i t e m > < k e y > < s t r i n g > T o t a l P o i n t s G a m e 1 < / s t r i n g > < / k e y > < v a l u e > < i n t > 1 4 8 < / i n t > < / v a l u e > < / i t e m > < i t e m > < k e y > < s t r i n g > T i p s E n t e r e d < / s t r i n g > < / k e y > < v a l u e > < i n t > 1 1 0 < / i n t > < / v a l u e > < / i t e m > < i t e m > < k e y > < s t r i n g > G a m e 1 P o i n t s D i f f < / s t r i n g > < / k e y > < v a l u e > < i n t > 1 4 0 < / i n t > < / v a l u e > < / i t e m > < / C o l u m n W i d t h s > < C o l u m n D i s p l a y I n d e x > < i t e m > < k e y > < s t r i n g > T i p p e r I D < / s t r i n g > < / k e y > < v a l u e > < i n t > 0 < / i n t > < / v a l u e > < / i t e m > < i t e m > < k e y > < s t r i n g > F i r s t N a m e < / s t r i n g > < / k e y > < v a l u e > < i n t > 1 < / i n t > < / v a l u e > < / i t e m > < i t e m > < k e y > < s t r i n g > S u r n a m e < / s t r i n g > < / k e y > < v a l u e > < i n t > 2 < / i n t > < / v a l u e > < / i t e m > < i t e m > < k e y > < s t r i n g > R o u n d N u m < / s t r i n g > < / k e y > < v a l u e > < i n t > 3 < / i n t > < / v a l u e > < / i t e m > < i t e m > < k e y > < s t r i n g > T h i s R o u n d T i p p i n g P o i n t s < / s t r i n g > < / k e y > < v a l u e > < i n t > 4 < / i n t > < / v a l u e > < / i t e m > < i t e m > < k e y > < s t r i n g > T o t a l P o i n t s G a m e 1 < / s t r i n g > < / k e y > < v a l u e > < i n t > 5 < / i n t > < / v a l u e > < / i t e m > < i t e m > < k e y > < s t r i n g > T i p s E n t e r e d < / s t r i n g > < / k e y > < v a l u e > < i n t > 6 < / i n t > < / v a l u e > < / i t e m > < i t e m > < k e y > < s t r i n g > G a m e 1 P o i n t s D i f f < / s t r i n g > < / k e y > < v a l u e > < i n t > 7 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4.xml>��< ? x m l   v e r s i o n = " 1 . 0 "   e n c o d i n g = " U T F - 1 6 " ? > < G e m i n i   x m l n s = " h t t p : / / g e m i n i / p i v o t c u s t o m i z a t i o n / T a b l e X M L _ z H o t T i p s U s e d _ 5 0 f 6 4 c 5 8 - 9 7 7 a - 4 6 a 5 - a 9 e e - 7 6 0 5 6 c 1 4 f 3 8 e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 O p t i o n N a m e < / s t r i n g > < / k e y > < v a l u e > < i n t > 1 1 5 < / i n t > < / v a l u e > < / i t e m > < i t e m > < k e y > < s t r i n g > O p t i o n V a l u e < / s t r i n g > < / k e y > < v a l u e > < i n t > 1 1 3 < / i n t > < / v a l u e > < / i t e m > < i t e m > < k e y > < s t r i n g > T i p p e r I D < / s t r i n g > < / k e y > < v a l u e > < i n t > 8 9 < / i n t > < / v a l u e > < / i t e m > < i t e m > < k e y > < s t r i n g > R o u n d N u m < / s t r i n g > < / k e y > < v a l u e > < i n t > 1 0 6 < / i n t > < / v a l u e > < / i t e m > < i t e m > < k e y > < s t r i n g > H o t T i p T e a m I D < / s t r i n g > < / k e y > < v a l u e > < i n t > 1 2 3 < / i n t > < / v a l u e > < / i t e m > < / C o l u m n W i d t h s > < C o l u m n D i s p l a y I n d e x > < i t e m > < k e y > < s t r i n g > O p t i o n N a m e < / s t r i n g > < / k e y > < v a l u e > < i n t > 0 < / i n t > < / v a l u e > < / i t e m > < i t e m > < k e y > < s t r i n g > O p t i o n V a l u e < / s t r i n g > < / k e y > < v a l u e > < i n t > 1 < / i n t > < / v a l u e > < / i t e m > < i t e m > < k e y > < s t r i n g > T i p p e r I D < / s t r i n g > < / k e y > < v a l u e > < i n t > 2 < / i n t > < / v a l u e > < / i t e m > < i t e m > < k e y > < s t r i n g > R o u n d N u m < / s t r i n g > < / k e y > < v a l u e > < i n t > 3 < / i n t > < / v a l u e > < / i t e m > < i t e m > < k e y > < s t r i n g > H o t T i p T e a m I D < / s t r i n g > < / k e y > < v a l u e > < i n t > 4 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6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17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8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19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2.xml><?xml version="1.0" encoding="utf-8"?>
<AFEJSONBlob xmlns="http://schemas.advancedformulaenvironment.officeapps.live.com/afejsonblob/1.0">ewAiAHMAYwBoAGUAbQBhACIAOgAiAGgAdAB0AHAAOgAvAC8AcwBjAGgAZQBtAGEAcwAuAGEAZAB2AGEAbgBjAGUAZABmAG8AcgBtAHUAbABhAGUAbgB2AGkAcgBvAG4AbQBlAG4AdAAuAG8AZgBmAGkAYwBlAGEAcABwAHMALgBsAGkAdgBlAC4AYwBvAG0ALwBhAGYAZQBwAHIAbwBqAGUAYwB0AHMALwAwAC4AMgAiACwAIgBmAGkAbABlAHMAIgA6AFsAewAiAHAAYQB0AGgAIgA6ACIALwBwAHIAbwBqAGUAYwB0AHMALwBXAG8AcgBrAGIAbwBvAGsAIgAsACIAdABlAHgAdAAiADoAIgAvAC8AIAAtAC0ALQAgAFcAbwByAGsAYgBvAG8AawAgAG0AbwBkAHUAbABlACAALQAtAC0AXABuAC8ALwAgAEEAIABmAGkAbABlACAAbwBmACAAbgBhAG0AZQAgAGQAZQBmAGkAbgBpAHQAaQBvAG4AcwAgAG8AZgAgAHQAaABlACAAZgBvAHIAbQA6AFwAbgAvAC8AIAAgACAAIABuAGEAbQBlACAAPQAgAGQAZQBmAGkAbgBpAHQAaQBvAG4AOwBcAG4AIgB9AF0ALAAiAHAAcgBvAGoAZQBjAHQATgBhAG0AZQBzACIAOgBbAF0ALAAiAGwAbwBjAGEAbABlACIAOgB7ACIAbABpAHMAdABTAGUAcABhAHIAYQB0AG8AcgAiADoAIgAsACIALAAiAHIAbwB3AFMAZQBwAGEAcgBhAHQAbwByACIAOgAiADsAIgAsACIAYwBvAGwAdQBtAG4AUwBlAHAAYQByAGEAdABvAHIAIgA6ACIALAAiACwAIgB0AGgAbwB1AHMAYQBuAGQAcwBTAGUAcABhAHIAYQB0AG8AcgAiADoAIgAsACIALAAiAHQAaABvAHUAcwBhAG4AZABzAFAAbwBzAGkAdABpAG8AbgBzACIAOgBbADMAXQAsACIAZABlAGMAaQBtAGEAbABTAGUAcABhAHIAYQB0AG8AcgAiADoAIgAuACIALAAiAGQAYQB0AGUATwByAGQAZQByACIAOgAiAEQATQBZACIALAAiAGMAdQByAHIAZQBuAGMAeQBTAHkAbQBiAG8AbAAiADoAIgAkACIALAAiAGkAcwBDAHUAcgByAGUAbgBjAHkAUwB5AG0AYgBvAGwATABlAGEAZAAiADoAdAByAHUAZQAsACIAaQBzAEMAdQByAHIAZQBuAGMAeQBTAGUAcABCAHkAUwBwAGEAYwBlACIAOgBmAGEAbABzAGUALAAiAHIAbwB3AEwAZQB0AHQAZQByACIAOgAiAFIAIgAsACIAYwBvAGwAdQBtAG4ATABlAHQAdABlAHIAIgA6ACIAQwAiACwAIgByAGMATABlAGYAdABCAHIAYQBjAGsAZQB0ACIAOgAiAFsAIgAsACIAcgBjAFIAaQBnAGgAdABCAHIAYQBjAGsAZQB0ACIAOgAiAF0AIgAsACIAcwB0AGEAdABlAG0AZQBuAHQAUwBlAHAAYQByAGEAdABvAHIAIgA6ACIAOwAiACwAIgBsAG8AYwBhAGwAZQBOAGEAbQBlACIAOgAiAGUAbgAtAHUAcwAiAH0AfQA=</AFEJSONBlob>
</file>

<file path=customXml/item20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3.xml>��< ? x m l   v e r s i o n = " 1 . 0 "   e n c o d i n g = " u t f - 1 6 " ? > < D a t a M a s h u p   s q m i d = " a 3 f 0 8 0 e 4 - 6 4 e 1 - 4 9 8 2 - 8 1 4 8 - 5 6 b a 4 1 a b e b 7 a "   x m l n s = " h t t p : / / s c h e m a s . m i c r o s o f t . c o m / D a t a M a s h u p " > A A A A A A w D A A B Q S w M E F A A C A A g A 5 q Y Q X b S i c 6 a l A A A A 9 g A A A B I A H A B D b 2 5 m a W c v U G F j a 2 F n Z S 5 4 b W w g o h g A K K A U A A A A A A A A A A A A A A A A A A A A A A A A A A A A h Y 9 N D o I w G E S v Q r q n L f U n a j 5 K j F t J T I z G b V M q N E I x t F j u 5 s I j e Q U x i r p z O W / e Y u Z + v U H S V W V w U Y 3 V t Y l R h C k K l J F 1 p k 0 e o 9 Y d w x l K O G y E P I l c B b 1 s 7 K K z W Y w K 5 8 4 L Q r z 3 2 I 9 w 3 e S E U R q R Q 7 r e y k J V A n 1 k / V 8 O t b F O G K k Q h / 1 r D G c 4 m k z x m M 0 x B T J A S L X 5 C q z f + 2 x / I K z a 0 r W N 4 s q E y x 2 Q I Q J 5 f + A P U E s D B B Q A A g A I A O a m E F 1 T c j g s m w A A A O E A A A A T A B w A W 0 N v b n R l b n R f V H l w Z X N d L n h t b C C i G A A o o B Q A A A A A A A A A A A A A A A A A A A A A A A A A A A B t j j 0 O w j A M R q 8 S e W 9 d G B B C T R m A G 3 C B K L g / o n G i x k X l b A w c i S u Q t m t H f 3 7 P n 3 + f b 3 m e X K 9 e N M T O s 4 Z d X o A i t v 7 R c a N h l D o 7 w r k q 7 + 9 A U S W U o 4 Z W J J w Q o 2 3 J m Z j 7 Q J w 2 t R + c k T Q O D Q Z j n 6 Y h 3 B f F A a 1 n I Z Z M 5 h t Q l V e q z d i L u k 0 p X m u T D u q y c n O V B q F J c I l x 0 3 B b f O h N x 4 u B y 8 P V H 1 B L A w Q U A A I A C A D m p h B d K I p H u A 4 A A A A R A A A A E w A c A E Z v c m 1 1 b G F z L 1 N l Y 3 R p b 2 4 x L m 0 g o h g A K K A U A A A A A A A A A A A A A A A A A A A A A A A A A A A A K 0 5 N L s n M z 1 M I h t C G 1 g B Q S w E C L Q A U A A I A C A D m p h B d t K J z p q U A A A D 2 A A A A E g A A A A A A A A A A A A A A A A A A A A A A Q 2 9 u Z m l n L 1 B h Y 2 t h Z 2 U u e G 1 s U E s B A i 0 A F A A C A A g A 5 q Y Q X V N y O C y b A A A A 4 Q A A A B M A A A A A A A A A A A A A A A A A 8 Q A A A F t D b 2 5 0 Z W 5 0 X 1 R 5 c G V z X S 5 4 b W x Q S w E C L Q A U A A I A C A D m p h B d K I p H u A 4 A A A A R A A A A E w A A A A A A A A A A A A A A A A D Z A Q A A R m 9 y b X V s Y X M v U 2 V j d G l v b j E u b V B L B Q Y A A A A A A w A D A M I A A A A 0 A g A A A A A R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m Y W x z Z T w v R m l y Z X d h b G x F b m F i b G V k P j w v U G V y b W l z c 2 l v b k x p c 3 Q + x Q E A A A A A A A C j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d U k 0 e I N w j R Y L i B J C 1 5 G / k A A A A A A I A A A A A A B B m A A A A A Q A A I A A A A D D z E O G G V L 8 p j S K l P d 0 c A 0 U z 0 0 z b h r n R D + G X p H + 4 1 K Q F A A A A A A 6 A A A A A A g A A I A A A A C 3 A W I P r 2 8 y 0 I m H / j O 0 5 4 4 3 f u X D e c L l u B M w D p 5 b B 3 f A M U A A A A I n j a P 6 N A 5 f B H E i a / m N T 7 Y y 3 Q 0 b Q W 8 b 6 u C e J X O e i Q V + c C 3 W X i a v E m E z e U A x H c 9 G F B D 7 N o a q D 7 w j r 0 3 O h 1 x E W g Q L 7 Y m a v d t 6 w R R f A B z P 3 A L E c Q A A A A A h X x w L C Z k K V W a l E k J F d V / m I P C q 4 X H M + A 9 9 5 g r H B 3 g 9 U m 5 / l 9 d c 7 D X m Y T N S z W c n f h 2 Z O Y m l X X p N N U z T n + k D 2 9 Y 8 = < / D a t a M a s h u p > 
</file>

<file path=customXml/item4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 z H o t T i p s U s e d _ 5 0 f 6 4 c 5 8 - 9 7 7 a - 4 6 a 5 - a 9 e e - 7 6 0 5 6 c 1 4 f 3 8 e 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 z T i p p i n g R e s u l t s W i n n e r T h i s R o u n d _ 2 a 3 d 3 d 6 4 - f 5 9 f - 4 5 b 8 - b 0 c e - 9 d 7 3 4 c 8 c a a 1 a 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K e y V a l u e O f s t r i n g S a n d b o x E d i t o r . M e a s u r e G r i d S t a t e S c d E 3 5 R y > < K e y > z T i p p i n g R e s u l t s W i n n e r T h i s R o u n d P a i d _ b a d f 3 0 a 8 - 0 d 2 8 - 4 b e 0 - 8 5 1 4 - 7 3 6 8 0 d 9 3 7 e 4 f 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5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6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 z H o t T i p s U s e d 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 z H o t T i p s U s e d 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 C o l u m n s \ O p t i o n N a m e 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 C o l u m n s \ O p t i o n V a l u e 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 C o l u m n s \ T i p p e r I D 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 C o l u m n s \ R o u n d N u m 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 C o l u m n s \ H o t T i p T e a m I D 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 z T i p p i n g R e s u l t s W i n n e r T h i s R o u n d 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 z T i p p i n g R e s u l t s W i n n e r T h i s R o u n d 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 C o l u m n s \ T i p p e r I D 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 C o l u m n s \ F i r s t N a m e 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 C o l u m n s \ S u r n a m e 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 C o l u m n s \ R o u n d N u m 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 C o l u m n s \ T h i s R o u n d T i p p i n g P o i n t s 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 C o l u m n s \ T o t a l P o i n t s G a m e 1 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 C o l u m n s \ T i p s E n t e r e d 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 C o l u m n s \ G a m e 1 P o i n t s D i f f 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T a b l e W i d g e t V i e w M o d e l S a n d b o x A d a p t e r " > < T a b l e N a m e > z T i p p i n g R e s u l t s W i n n e r T h i s R o u n d P a i d 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 z T i p p i n g R e s u l t s W i n n e r T h i s R o u n d P a i d 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 C o l u m n s \ T i p p e r I D 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 C o l u m n s \ F i r s t N a m e 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 C o l u m n s \ S u r n a m e 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 C o l u m n s \ R o u n d N u m 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 C o l u m n s \ T h i s R o u n d T i p p i n g P o i n t s 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 C o l u m n s \ T o t a l P o i n t s G a m e 1 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 C o l u m n s \ T i p s E n t e r e d 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 C o l u m n s \ G a m e 1 P o i n t s D i f f 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 2 2 < / H e i g h t > < / S a n d b o x E d i t o r . F o r m u l a B a r S t a t e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 z T i p p i n g R e s u l t s W i n n e r T h i s R o u n d 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 z T i p p i n g R e s u l t s W i n n e r T h i s R o u n d 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 C o l u m n s \ T i p p e r I D < / K e y > < / D i a g r a m O b j e c t K e y > < D i a g r a m O b j e c t K e y > < K e y > C o l u m n s \ F i r s t N a m e < / K e y > < / D i a g r a m O b j e c t K e y > < D i a g r a m O b j e c t K e y > < K e y > C o l u m n s \ S u r n a m e < / K e y > < / D i a g r a m O b j e c t K e y > < D i a g r a m O b j e c t K e y > < K e y > C o l u m n s \ R o u n d N u m < / K e y > < / D i a g r a m O b j e c t K e y > < D i a g r a m O b j e c t K e y > < K e y > C o l u m n s \ T h i s R o u n d T i p p i n g P o i n t s < / K e y > < / D i a g r a m O b j e c t K e y > < D i a g r a m O b j e c t K e y > < K e y > C o l u m n s \ T o t a l P o i n t s G a m e 1 < / K e y > < / D i a g r a m O b j e c t K e y > < D i a g r a m O b j e c t K e y > < K e y > C o l u m n s \ T i p s E n t e r e d < / K e y > < / D i a g r a m O b j e c t K e y > < D i a g r a m O b j e c t K e y > < K e y > C o l u m n s \ G a m e 1 P o i n t s D i f f 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 C o l u m n s \ T i p p e r I D 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 C o l u m n s \ F i r s t N a m e 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 C o l u m n s \ S u r n a m e 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 C o l u m n s \ R o u n d N u m 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 C o l u m n s \ T h i s R o u n d T i p p i n g P o i n t s 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 C o l u m n s \ T o t a l P o i n t s G a m e 1 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 C o l u m n s \ T i p s E n t e r e d 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 C o l u m n s \ G a m e 1 P o i n t s D i f f 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 z H o t T i p s U s e d 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 z H o t T i p s U s e d 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 C o l u m n s \ O p t i o n N a m e < / K e y > < / D i a g r a m O b j e c t K e y > < D i a g r a m O b j e c t K e y > < K e y > C o l u m n s \ O p t i o n V a l u e < / K e y > < / D i a g r a m O b j e c t K e y > < D i a g r a m O b j e c t K e y > < K e y > C o l u m n s \ T i p p e r I D < / K e y > < / D i a g r a m O b j e c t K e y > < D i a g r a m O b j e c t K e y > < K e y > C o l u m n s \ R o u n d N u m < / K e y > < / D i a g r a m O b j e c t K e y > < D i a g r a m O b j e c t K e y > < K e y > C o l u m n s \ H o t T i p T e a m I D 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 C o l u m n s \ O p t i o n N a m e 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 C o l u m n s \ O p t i o n V a l u e 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 C o l u m n s \ T i p p e r I D 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 C o l u m n s \ R o u n d N u m 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 C o l u m n s \ H o t T i p T e a m I D 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M e a s u r e D i a g r a m S a n d b o x A d a p t e r " > < T a b l e N a m e > z T i p p i n g R e s u l t s W i n n e r T h i s R o u n d P a i d 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 z T i p p i n g R e s u l t s W i n n e r T h i s R o u n d P a i d 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 C o l u m n s \ T i p p e r I D < / K e y > < / D i a g r a m O b j e c t K e y > < D i a g r a m O b j e c t K e y > < K e y > C o l u m n s \ F i r s t N a m e < / K e y > < / D i a g r a m O b j e c t K e y > < D i a g r a m O b j e c t K e y > < K e y > C o l u m n s \ S u r n a m e < / K e y > < / D i a g r a m O b j e c t K e y > < D i a g r a m O b j e c t K e y > < K e y > C o l u m n s \ R o u n d N u m < / K e y > < / D i a g r a m O b j e c t K e y > < D i a g r a m O b j e c t K e y > < K e y > C o l u m n s \ T h i s R o u n d T i p p i n g P o i n t s < / K e y > < / D i a g r a m O b j e c t K e y > < D i a g r a m O b j e c t K e y > < K e y > C o l u m n s \ T o t a l P o i n t s G a m e 1 < / K e y > < / D i a g r a m O b j e c t K e y > < D i a g r a m O b j e c t K e y > < K e y > C o l u m n s \ T i p s E n t e r e d < / K e y > < / D i a g r a m O b j e c t K e y > < D i a g r a m O b j e c t K e y > < K e y > C o l u m n s \ G a m e 1 P o i n t s D i f f 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 C o l u m n s \ T i p p e r I D 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 C o l u m n s \ F i r s t N a m e 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 C o l u m n s \ S u r n a m e 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 C o l u m n s \ R o u n d N u m 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 C o l u m n s \ T h i s R o u n d T i p p i n g P o i n t s 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 C o l u m n s \ T o t a l P o i n t s G a m e 1 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 C o l u m n s \ T i p s E n t e r e d 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 C o l u m n s \ G a m e 1 P o i n t s D i f f 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D i a g r a m M a n a g e r . S e r i a l i z a b l e D i a g r a m > < A d a p t e r   i : t y p e = " E R D i a g r a m S a n d b o x A d a p t e r " > < P e r s p e c t i v e N a m e / > < / A d a p t e r > < D i a g r a m T y p e > E R D i a g r a m < / D i a g r a m T y p e > < D i s p l a y C o n t e x t   i : t y p e = " D i a g r a m D i s p l a y C o n t e x t " > < P r i m a r y T a g G r o u p K e y > < K e y > T a g G r o u p s \ N o d e   T y p e s < / K e y > < / P r i m a r y T a g G r o u p K e y > < S h o w H i d d e n > t r u e < / S h o w H i d d e n > < S h o w n T a g G r o u p K e y s > < D i a g r a m O b j e c t K e y > < K e y > T a g G r o u p s \ W a r n i n g s < / K e y > < / D i a g r a m O b j e c t K e y > < / S h o w n T a g G r o u p K e y s > < T a g G r o u p H i g h l i g h t s K e y > < K e y > T a g G r o u p s \ H i g h l i g h t   R e a s o n s < / K e y > < / T a g G r o u p H i g h l i g h t s K e y > < T a g H i d d e n K e y > < K e y > S t a t i c   T a g s \ H i d d e n < / K e y > < / T a g H i d d e n K e y > < T a g H i g h l i g h t D i s a p p e a r i n g K e y > < K e y > S t a t i c   T a g s \ D e l e t i n g < / K e y > < / T a g H i g h l i g h t D i s a p p e a r i n g K e y > < T a g H i g h l i g h t P r e v i e w L i n k C r e a t i o n K e y > < K e y > S t a t i c   T a g s \ C r e a t i n g   V a l i d   R e l a t i o n s h i p < / K e y > < / T a g H i g h l i g h t P r e v i e w L i n k C r e a t i o n K e y > < T a g H i g h l i g h t R e l a t e d K e y > < K e y > S t a t i c   T a g s \ R e l a t e d < / K e y > < / T a g H i g h l i g h t R e l a t e d K e y > < T a g H i n t T e x t K e y > < K e y > S t a t i c   T a g s \ H i n t   T e x t < / K e y > < / T a g H i n t T e x t K e y > < T a g I m p l i c i t M e a s u r e K e y > < K e y > S t a t i c   T a g s \ I s   I m p l i c i t   M e a s u r e < / K e y > < / T a g I m p l i c i t M e a s u r e K e y > < T a g I n a c t i v e K e y > < K e y > S t a t i c   T a g s \ I n a c t i v e < / K e y > < / T a g I n a c t i v e K e y > < T a g P r e v i e w A c t i v e K e y > < K e y > S t a t i c   T a g s \ P r e v i e w   A c t i v e < / K e y > < / T a g P r e v i e w A c t i v e K e y > < T a g P r e v i e w I n a c t i v e K e y > < K e y > S t a t i c   T a g s \ P r e v i e w   I n a c t i v e < / K e y > < / T a g P r e v i e w I n a c t i v e K e y > < / D i s p l a y C o n t e x t > < D i s p l a y T y p e > D i a g r a m D i s p l a y < / D i s p l a y T y p e > < K e y   i : t y p e = " S a n d b o x E d i t o r D i a g r a m K e y " > < P e r s p e c t i v e / > < / K e y > < M a i n t a i n e r   i : t y p e = " E R D i a g r a m . E R D i a g r a m M a i n t a i n e r " > < A l l K e y s > < D i a g r a m O b j e c t K e y > < K e y > E R   D i a g r a m < / K e y > < / D i a g r a m O b j e c t K e y > < D i a g r a m O b j e c t K e y > < K e y > A c t i o n s \ D e l e t e < / K e y > < / D i a g r a m O b j e c t K e y > < D i a g r a m O b j e c t K e y > < K e y > A c t i o n s \ D e l e t e   f r o m   m o d e l < / K e y > < / D i a g r a m O b j e c t K e y > < D i a g r a m O b j e c t K e y > < K e y > A c t i o n s \ S e l e c t < / K e y > < / D i a g r a m O b j e c t K e y > < D i a g r a m O b j e c t K e y > < K e y > A c t i o n s \ C r e a t e   R e l a t i o n s h i p < / K e y > < / D i a g r a m O b j e c t K e y > < D i a g r a m O b j e c t K e y > < K e y > A c t i o n s \ L a u n c h   C r e a t e   R e l a t i o n s h i p   D i a l o g < / K e y > < / D i a g r a m O b j e c t K e y > < D i a g r a m O b j e c t K e y > < K e y > A c t i o n s \ L a u n c h   E d i t   R e l a t i o n s h i p   D i a l o g < / K e y > < / D i a g r a m O b j e c t K e y > < D i a g r a m O b j e c t K e y > < K e y > A c t i o n s \ C r e a t e   H i e r a r c h y   w i t h   L e v e l s < / K e y > < / D i a g r a m O b j e c t K e y > < D i a g r a m O b j e c t K e y > < K e y > A c t i o n s \ C r e a t e   E m p t y   H i e r a r c h y < / K e y > < / D i a g r a m O b j e c t K e y > < D i a g r a m O b j e c t K e y > < K e y > A c t i o n s \ R e m o v e   f r o m   H i e r a r c h y < / K e y > < / D i a g r a m O b j e c t K e y > < D i a g r a m O b j e c t K e y > < K e y > A c t i o n s \ R e n a m e   N o d e < / K e y > < / D i a g r a m O b j e c t K e y > < D i a g r a m O b j e c t K e y > < K e y > A c t i o n s \ M o v e   N o d e < / K e y > < / D i a g r a m O b j e c t K e y > < D i a g r a m O b j e c t K e y > < K e y > A c t i o n s \ H i d e   t h e   e n t i t y < / K e y > < / D i a g r a m O b j e c t K e y > < D i a g r a m O b j e c t K e y > < K e y > A c t i o n s \ U n h i d e   t h e   e n t i t y < / K e y > < / D i a g r a m O b j e c t K e y > < D i a g r a m O b j e c t K e y > < K e y > A c t i o n s \ G o T o < / K e y > < / D i a g r a m O b j e c t K e y > < D i a g r a m O b j e c t K e y > < K e y > A c t i o n s \ M o v e   U p < / K e y > < / D i a g r a m O b j e c t K e y > < D i a g r a m O b j e c t K e y > < K e y > A c t i o n s \ M o v e   D o w n < / K e y > < / D i a g r a m O b j e c t K e y > < D i a g r a m O b j e c t K e y > < K e y > A c t i o n s \ M a r k   R e l a t i o n s h i p   a s   A c t i v e < / K e y > < / D i a g r a m O b j e c t K e y > < D i a g r a m O b j e c t K e y > < K e y > A c t i o n s \ M a r k   R e l a t i o n s h i p   a s   I n a c t i v e < / K e y > < / D i a g r a m O b j e c t K e y > < D i a g r a m O b j e c t K e y > < K e y > A c t i o n s \ R e l a t i o n s h i p   C r o s s   F i l t e r   D i r e c t i o n   S i n g l e < / K e y > < / D i a g r a m O b j e c t K e y > < D i a g r a m O b j e c t K e y > < K e y > A c t i o n s \ R e l a t i o n s h i p   C r o s s   F i l t e r   D i r e c t i o n   B o t h < / K e y > < / D i a g r a m O b j e c t K e y > < D i a g r a m O b j e c t K e y > < K e y > A c t i o n s \ R e l a t i o n s h i p   E n d   P o i n t   M u l t i p l i c i t y   O n e < / K e y > < / D i a g r a m O b j e c t K e y > < D i a g r a m O b j e c t K e y > < K e y > A c t i o n s \ R e l a t i o n s h i p   E n d   P o i n t   M u l t i p l i c i t y   M a n y < / K e y > < / D i a g r a m O b j e c t K e y > < D i a g r a m O b j e c t K e y > < K e y > A c t i o n s \ A d d   t o   a   H i e r a r c h y   i n   T a b l e   z T i p p i n g R e s u l t s W i n n e r T h i s R o u n d P a i d < / K e y > < / D i a g r a m O b j e c t K e y > < D i a g r a m O b j e c t K e y > < K e y > A c t i o n s \ A d d   t o   h i e r a r c h y   F o r   & l t ; T a b l e s \ z T i p p i n g R e s u l t s W i n n e r T h i s R o u n d P a i d \ H i e r a r c h i e s \ H i e r a r c h y 1 & g t ; < / K e y > < / D i a g r a m O b j e c t K e y > < D i a g r a m O b j e c t K e y > < K e y > A c t i o n s \ M o v e   t o   a   H i e r a r c h y   i n   T a b l e   z T i p p i n g R e s u l t s W i n n e r T h i s R o u n d P a i d < / K e y > < / D i a g r a m O b j e c t K e y > < D i a g r a m O b j e c t K e y > < K e y > A c t i o n s \ M o v e   i n t o   h i e r a r c h y   F o r   & l t ; T a b l e s \ z T i p p i n g R e s u l t s W i n n e r T h i s R o u n d P a i d \ H i e r a r c h i e s \ H i e r a r c h y 1 & g t ; < / K e y > < / D i a g r a m O b j e c t K e y > < D i a g r a m O b j e c t K e y > < K e y > T a g G r o u p s \ N o d e   T y p e s < / K e y > < / D i a g r a m O b j e c t K e y > < D i a g r a m O b j e c t K e y > < K e y > T a g G r o u p s \ A d d i t i o n a l   I n f o   T y p e s < / K e y > < / D i a g r a m O b j e c t K e y > < D i a g r a m O b j e c t K e y > < K e y > T a g G r o u p s \ C a l c u l a t e d   C o l u m n s < / K e y > < / D i a g r a m O b j e c t K e y > < D i a g r a m O b j e c t K e y > < K e y > T a g G r o u p s \ W a r n i n g s < / K e y > < / D i a g r a m O b j e c t K e y > < D i a g r a m O b j e c t K e y > < K e y > T a g G r o u p s \ H i g h l i g h t   R e a s o n s < / K e y > < / D i a g r a m O b j e c t K e y > < D i a g r a m O b j e c t K e y > < K e y > T a g G r o u p s \ S t a t e < / K e y > < / D i a g r a m O b j e c t K e y > < D i a g r a m O b j e c t K e y > < K e y > T a g G r o u p s \ L i n k   R o l e s < / K e y > < / D i a g r a m O b j e c t K e y > < D i a g r a m O b j e c t K e y > < K e y > T a g G r o u p s \ L i n k   T y p e s < / K e y > < / D i a g r a m O b j e c t K e y > < D i a g r a m O b j e c t K e y > < K e y > T a g G r o u p s \ L i n k   S t a t e s < / K e y > < / D i a g r a m O b j e c t K e y > < D i a g r a m O b j e c t K e y > < K e y > D i a g r a m \ T a g G r o u p s \ D e l e t i o n   I m p a c t s < / K e y > < / D i a g r a m O b j e c t K e y > < D i a g r a m O b j e c t K e y > < K e y > T a g G r o u p s \ H i e r a r c h y   I d e n t i f i e r s < / K e y > < / D i a g r a m O b j e c t K e y > < D i a g r a m O b j e c t K e y > < K e y > T a g G r o u p s \ T a b l e   I d e n t i f i e r s < / K e y > < / D i a g r a m O b j e c t K e y > < D i a g r a m O b j e c t K e y > < K e y > T a g G r o u p s \ A c t i o n   D e s c r i p t o r s < / K e y > < / D i a g r a m O b j e c t K e y > < D i a g r a m O b j e c t K e y > < K e y > T a g G r o u p s \ H i n t   T e x t s < / K e y > < / D i a g r a m O b j e c t K e y > < D i a g r a m O b j e c t K e y > < K e y > S t a t i c   T a g s \ T a b l e 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 T a g s \ H i e r a r c h y < / K e y > < / D i a g r a m O b j e c t K e y > < D i a g r a m O b j e c t K e y > < K e y > S t a t i c   T a g s \ H i e r a r c h y L e v e l < / K e y > < / D i a g r a m O b j e c t K e y > < D i a g r a m O b j e c t K e y > < K e y > S t a t i c   T a g s \ K P I < / K e y > < / D i a g r a m O b j e c t K e y > < D i a g r a m O b j e c t K e y > < K e y > S t a t i c   T a g s \ A d d i t i o n a l   I n f o   f o r   S o u r c e   C o l u m n < / K e y > < / D i a g r a m O b j e c t K e y > < D i a g r a m O b j e c t K e y > < K e y > S t a t i c   T a g s \ C a l c u l a t e d   C o l u m n < / K e y > < / D i a g r a m O b j e c t K e y > < D i a g r a m O b j e c t K e y > < K e y > S t a t i c   T a g s \ E r r o r < / K e y > < / D i a g r a m O b j e c t K e y > < D i a g r a m O b j e c t K e y > < K e y > S t a t i c   T a g s \ N o t C a l c u l a t e d < / K e y > < / D i a g r a m O b j e c t K e y > < D i a g r a m O b j e c t K e y > < K e y > S t a t i c   T a g s \ I s   I m p l i c i t   M e a s u r e < / K e y > < / D i a g r a m O b j e c t K e y > < D i a g r a m O b j e c t K e y > < K e y > S t a t i c   T a g s \ R e l a t e d < / K e y > < / D i a g r a m O b j e c t K e y > < D i a g r a m O b j e c t K e y > < K e y > S t a t i c   T a g s \ D e l e t i n g < / K e y > < / D i a g r a m O b j e c t K e y > < D i a g r a m O b j e c t K e y > < K e y > S t a t i c   T a g s \ C r e a t i n g   V a l i d   R e l a t i o n s h i p < / K e y > < / D i a g r a m O b j e c t K e y > < D i a g r a m O b j e c t K e y > < K e y > S t a t i c   T a g s \ H i d d e n < / K e y > < / D i a g r a m O b j e c t K e y > < D i a g r a m O b j e c t K e y > < K e y > S t a t i c   T a g s \ L i n k e d   T a b l e   C o l u m n < / K e y > < / D i a g r a m O b j e c t K e y > < D i a g r a m O b j e c t K e y > < K e y > S t a t i c   T a g s \ I s   r e a d o n l y < / K e y > < / D i a g r a m O b j e c t K e y > < D i a g r a m O b j e c t K e y > < K e y > S t a t i c   T a g s \ F K < / K e y > < / D i a g r a m O b j e c t K e y > < D i a g r a m O b j e c t K e y > < K e y > S t a t i c   T a g s \ P K < / K e y > < / D i a g r a m O b j e c t K e y > < D i a g r a m O b j e c t K e y > < K e y > S t a t i c   T a g s \ R e l a t i o n s h i p < / K e y > < / D i a g r a m O b j e c t K e y > < D i a g r a m O b j e c t K e y > < K e y > S t a t i c   T a g s \ A c t i v e < / K e y > < / D i a g r a m O b j e c t K e y > < D i a g r a m O b j e c t K e y > < K e y > S t a t i c   T a g s \ I n a c t i v e < / K e y > < / D i a g r a m O b j e c t K e y > < D i a g r a m O b j e c t K e y > < K e y > S t a t i c   T a g s \ P r e v i e w   A c t i v e < / K e y > < / D i a g r a m O b j e c t K e y > < D i a g r a m O b j e c t K e y > < K e y > S t a t i c   T a g s \ P r e v i e w   I n a c t i v e < / K e y > < / D i a g r a m O b j e c t K e y > < D i a g r a m O b j e c t K e y > < K e y > S t a t i c   T a g s \ C r o s s F i l t e r D i r e c t i o n < / K e y > < / D i a g r a m O b j e c t K e y > < D i a g r a m O b j e c t K e y > < K e y > S t a t i c   T a g s \ C r o s s F i l t e r D i r e c t i o n S i n g l e < / K e y > < / D i a g r a m O b j e c t K e y > < D i a g r a m O b j e c t K e y > < K e y > S t a t i c   T a g s \ C r o s s F i l t e r D i r e c t i o n B o t h < / K e y > < / D i a g r a m O b j e c t K e y > < D i a g r a m O b j e c t K e y > < K e y > S t a t i c   T a g s \ E n d P o i n t M u l t i p l i c i t y O n e < / K e y > < / D i a g r a m O b j e c t K e y > < D i a g r a m O b j e c t K e y > < K e y > S t a t i c   T a g s \ E n d P o i n t M u l t i p l i c i t y M a n y < / K e y > < / D i a g r a m O b j e c t K e y > < D i a g r a m O b j e c t K e y > < K e y > D i a g r a m \ T a g G r o u p s \ H i g h l i g h t   R e a s o n s \ T a g s \ H a r d   D e l e t i o n   I m p a c t < / K e y > < / D i a g r a m O b j e c t K e y > < D i a g r a m O b j e c t K e y > < K e y > D i a g r a m \ T a g G r o u p s \ H i g h l i g h t   R e a s o n s \ T a g s \ M i n i m u m   D e l e t i o n   I m p a c t < / K e y > < / D i a g r a m O b j e c t K e y > < D i a g r a m O b j e c t K e y > < K e y > S t a t i c   T a g s \ C a n   b e   p a r t   o f   r e l a t i o n s h i p < / K e y > < / D i a g r a m O b j e c t K e y > < D i a g r a m O b j e c t K e y > < K e y > S t a t i c   T a g s \ H i n t   T e x t < / K e y > < / D i a g r a m O b j e c t K e y > < D i a g r a m O b j e c t K e y > < K e y > D y n a m i c   T a g s \ T a b l e s \ & l t ; T a b l e s \ z H o t T i p s U s e d & g t ; < / K e y > < / D i a g r a m O b j e c t K e y > < D i a g r a m O b j e c t K e y > < K e y > D y n a m i c   T a g s \ T a b l e s \ & l t ; T a b l e s \ z T i p p i n g R e s u l t s W i n n e r T h i s R o u n d & g t ; < / K e y > < / D i a g r a m O b j e c t K e y > < D i a g r a m O b j e c t K e y > < K e y > D y n a m i c   T a g s \ T a b l e s \ & l t ; T a b l e s \ z T i p p i n g R e s u l t s W i n n e r T h i s R o u n d P a i d & g t ; < / K e y > < / D i a g r a m O b j e c t K e y > < D i a g r a m O b j e c t K e y > < K e y > D y n a m i c   T a g s \ H i e r a r c h i e s \ & l t ; T a b l e s \ z T i p p i n g R e s u l t s W i n n e r T h i s R o u n d P a i d \ H i e r a r c h i e s \ H i e r a r c h y 1 & g t ; < / K e y > < / D i a g r a m O b j e c t K e y > < D i a g r a m O b j e c t K e y > < K e y > D y n a m i c   T a g s \ T a b l e s \ & l t ; T a b l e s \ R o u n d T i p s & g t ; < / K e y > < / D i a g r a m O b j e c t K e y > < D i a g r a m O b j e c t K e y > < K e y > D y n a m i c   T a g s \ T a b l e s \ & l t ; T a b l e s \ T i p p e r s & g t ; < / K e y > < / D i a g r a m O b j e c t K e y > < D i a g r a m O b j e c t K e y > < K e y > D y n a m i c   T a g s \ T a b l e s \ & l t ; T a b l e s \ T i p p e r L a d d e r P o s i t i o n s & g t ; < / K e y > < / D i a g r a m O b j e c t K e y > < D i a g r a m O b j e c t K e y > < K e y > T a b l e s \ z H o t T i p s U s e d < / K e y > < / D i a g r a m O b j e c t K e y > < D i a g r a m O b j e c t K e y > < K e y > T a b l e s \ z H o t T i p s U s e d \ C o l u m n s \ O p t i o n N a m e < / K e y > < / D i a g r a m O b j e c t K e y > < D i a g r a m O b j e c t K e y > < K e y > T a b l e s \ z H o t T i p s U s e d \ C o l u m n s \ O p t i o n V a l u e < / K e y > < / D i a g r a m O b j e c t K e y > < D i a g r a m O b j e c t K e y > < K e y > T a b l e s \ z H o t T i p s U s e d \ C o l u m n s \ T i p p e r I D < / K e y > < / D i a g r a m O b j e c t K e y > < D i a g r a m O b j e c t K e y > < K e y > T a b l e s \ z H o t T i p s U s e d \ C o l u m n s \ R o u n d N u m < / K e y > < / D i a g r a m O b j e c t K e y > < D i a g r a m O b j e c t K e y > < K e y > T a b l e s \ z H o t T i p s U s e d \ C o l u m n s \ H o t T i p T e a m I D < / K e y > < / D i a g r a m O b j e c t K e y > < D i a g r a m O b j e c t K e y > < K e y > T a b l e s \ z T i p p i n g R e s u l t s W i n n e r T h i s R o u n d < / K e y > < / D i a g r a m O b j e c t K e y > < D i a g r a m O b j e c t K e y > < K e y > T a b l e s \ z T i p p i n g R e s u l t s W i n n e r T h i s R o u n d \ C o l u m n s \ T i p p e r I D < / K e y > < / D i a g r a m O b j e c t K e y > < D i a g r a m O b j e c t K e y > < K e y > T a b l e s \ z T i p p i n g R e s u l t s W i n n e r T h i s R o u n d \ C o l u m n s \ F i r s t N a m e < / K e y > < / D i a g r a m O b j e c t K e y > < D i a g r a m O b j e c t K e y > < K e y > T a b l e s \ z T i p p i n g R e s u l t s W i n n e r T h i s R o u n d \ C o l u m n s \ S u r n a m e < / K e y > < / D i a g r a m O b j e c t K e y > < D i a g r a m O b j e c t K e y > < K e y > T a b l e s \ z T i p p i n g R e s u l t s W i n n e r T h i s R o u n d \ C o l u m n s \ R o u n d N u m < / K e y > < / D i a g r a m O b j e c t K e y > < D i a g r a m O b j e c t K e y > < K e y > T a b l e s \ z T i p p i n g R e s u l t s W i n n e r T h i s R o u n d \ C o l u m n s \ T h i s R o u n d T i p p i n g P o i n t s < / K e y > < / D i a g r a m O b j e c t K e y > < D i a g r a m O b j e c t K e y > < K e y > T a b l e s \ z T i p p i n g R e s u l t s W i n n e r T h i s R o u n d \ C o l u m n s \ T o t a l P o i n t s G a m e 1 < / K e y > < / D i a g r a m O b j e c t K e y > < D i a g r a m O b j e c t K e y > < K e y > T a b l e s \ z T i p p i n g R e s u l t s W i n n e r T h i s R o u n d \ C o l u m n s \ T i p s E n t e r e d < / K e y > < / D i a g r a m O b j e c t K e y > < D i a g r a m O b j e c t K e y > < K e y > T a b l e s \ z T i p p i n g R e s u l t s W i n n e r T h i s R o u n d \ C o l u m n s \ G a m e 1 P o i n t s D i f f < / K e y > < / D i a g r a m O b j e c t K e y > < D i a g r a m O b j e c t K e y > < K e y > T a b l e s \ z T i p p i n g R e s u l t s W i n n e r T h i s R o u n d P a i d < / K e y > < / D i a g r a m O b j e c t K e y > < D i a g r a m O b j e c t K e y > < K e y > T a b l e s \ z T i p p i n g R e s u l t s W i n n e r T h i s R o u n d P a i d \ C o l u m n s \ T i p p e r I D < / K e y > < / D i a g r a m O b j e c t K e y > < D i a g r a m O b j e c t K e y > < K e y > T a b l e s \ z T i p p i n g R e s u l t s W i n n e r T h i s R o u n d P a i d \ C o l u m n s \ F i r s t N a m e < / K e y > < / D i a g r a m O b j e c t K e y > < D i a g r a m O b j e c t K e y > < K e y > T a b l e s \ z T i p p i n g R e s u l t s W i n n e r T h i s R o u n d P a i d \ C o l u m n s \ S u r n a m e < / K e y > < / D i a g r a m O b j e c t K e y > < D i a g r a m O b j e c t K e y > < K e y > T a b l e s \ z T i p p i n g R e s u l t s W i n n e r T h i s R o u n d P a i d \ C o l u m n s \ R o u n d N u m < / K e y > < / D i a g r a m O b j e c t K e y > < D i a g r a m O b j e c t K e y > < K e y > T a b l e s \ z T i p p i n g R e s u l t s W i n n e r T h i s R o u n d P a i d \ C o l u m n s \ T h i s R o u n d T i p p i n g P o i n t s < / K e y > < / D i a g r a m O b j e c t K e y > < D i a g r a m O b j e c t K e y > < K e y > T a b l e s \ z T i p p i n g R e s u l t s W i n n e r T h i s R o u n d P a i d \ C o l u m n s \ T o t a l P o i n t s G a m e 1 < / K e y > < / D i a g r a m O b j e c t K e y > < D i a g r a m O b j e c t K e y > < K e y > T a b l e s \ z T i p p i n g R e s u l t s W i n n e r T h i s R o u n d P a i d \ C o l u m n s \ T i p s E n t e r e d < / K e y > < / D i a g r a m O b j e c t K e y > < D i a g r a m O b j e c t K e y > < K e y > T a b l e s \ z T i p p i n g R e s u l t s W i n n e r T h i s R o u n d P a i d \ C o l u m n s \ G a m e 1 P o i n t s D i f f < / K e y > < / D i a g r a m O b j e c t K e y > < D i a g r a m O b j e c t K e y > < K e y > T a b l e s \ z T i p p i n g R e s u l t s W i n n e r T h i s R o u n d P a i d \ H i e r a r c h i e s \ H i e r a r c h y 1 < / K e y > < / D i a g r a m O b j e c t K e y > < D i a g r a m O b j e c t K e y > < K e y > T a b l e s \ z T i p p i n g R e s u l t s W i n n e r T h i s R o u n d P a i d \ H i e r a r c h y 1 \ A d d i t i o n a l   I n f o \ H i n t   T e x t < / K e y > < / D i a g r a m O b j e c t K e y > < D i a g r a m O b j e c t K e y > < K e y > T a b l e s \ R o u n d T i p s < / K e y > < / D i a g r a m O b j e c t K e y > < D i a g r a m O b j e c t K e y > < K e y > T a b l e s \ R o u n d T i p s \ C o l u m n s \ R o u n d T i p I D < / K e y > < / D i a g r a m O b j e c t K e y > < D i a g r a m O b j e c t K e y > < K e y > T a b l e s \ R o u n d T i p s \ C o l u m n s \ T i p p e r I D < / K e y > < / D i a g r a m O b j e c t K e y > < D i a g r a m O b j e c t K e y > < K e y > T a b l e s \ R o u n d T i p s \ C o l u m n s \ R o u n d N u m < / K e y > < / D i a g r a m O b j e c t K e y > < D i a g r a m O b j e c t K e y > < K e y > T a b l e s \ R o u n d T i p s \ C o l u m n s \ W i l d c a r d < / K e y > < / D i a g r a m O b j e c t K e y > < D i a g r a m O b j e c t K e y > < K e y > T a b l e s \ R o u n d T i p s \ C o l u m n s \ H o t T i p T e a m I D < / K e y > < / D i a g r a m O b j e c t K e y > < D i a g r a m O b j e c t K e y > < K e y > T a b l e s \ R o u n d T i p s \ C o l u m n s \ T o t a l P o i n t s G a m e 1 < / K e y > < / D i a g r a m O b j e c t K e y > < D i a g r a m O b j e c t K e y > < K e y > T a b l e s \ R o u n d T i p s \ C o l u m n s \ D a t e T i m e E n t e r e d < / K e y > < / D i a g r a m O b j e c t K e y > < D i a g r a m O b j e c t K e y > < K e y > T a b l e s \ R o u n d T i p s \ C o l u m n s \ T i p s E n t e r e d < / K e y > < / D i a g r a m O b j e c t K e y > < D i a g r a m O b j e c t K e y > < K e y > T a b l e s \ R o u n d T i p s \ C o l u m n s \ R a n d o m T i p s < / K e y > < / D i a g r a m O b j e c t K e y > < D i a g r a m O b j e c t K e y > < K e y > T a b l e s \ R o u n d T i p s \ C o l u m n s \ R e c e i v e d T i p E m a i l F r o m < / K e y > < / D i a g r a m O b j e c t K e y > < D i a g r a m O b j e c t K e y > < K e y > T a b l e s \ R o u n d T i p s \ C o l u m n s \ R e c e i p t R e q u e s t e d < / K e y > < / D i a g r a m O b j e c t K e y > < D i a g r a m O b j e c t K e y > < K e y > T a b l e s \ R o u n d T i p s \ C o l u m n s \ R e c e i p t S e n t < / K e y > < / D i a g r a m O b j e c t K e y > < D i a g r a m O b j e c t K e y > < K e y > T a b l e s \ R o u n d T i p s \ C o l u m n s \ F u l l D e t a i l R e s u l t s < / K e y > < / D i a g r a m O b j e c t K e y > < D i a g r a m O b j e c t K e y > < K e y > T a b l e s \ R o u n d T i p s \ C o l u m n s \ F u l l D e t a i l R e s u l t s S e n t < / K e y > < / D i a g r a m O b j e c t K e y > < D i a g r a m O b j e c t K e y > < K e y > T a b l e s \ R o u n d T i p s \ C o l u m n s \ S p e c i a l T i p < / K e y > < / D i a g r a m O b j e c t K e y > < D i a g r a m O b j e c t K e y > < K e y > T a b l e s \ R o u n d T i p s \ C o l u m n s \ S p e c i a l T i p 2 < / K e y > < / D i a g r a m O b j e c t K e y > < D i a g r a m O b j e c t K e y > < K e y > T a b l e s \ R o u n d T i p s \ C o l u m n s \ S p e c i a l T i p T e x t < / K e y > < / D i a g r a m O b j e c t K e y > < D i a g r a m O b j e c t K e y > < K e y > T a b l e s \ T i p p e r s < / K e y > < / D i a g r a m O b j e c t K e y > < D i a g r a m O b j e c t K e y > < K e y > T a b l e s \ T i p p e r s \ C o l u m n s \ T i p p e r I D < / K e y > < / D i a g r a m O b j e c t K e y > < D i a g r a m O b j e c t K e y > < K e y > T a b l e s \ T i p p e r s \ C o l u m n s \ U s e r I D < / K e y > < / D i a g r a m O b j e c t K e y > < D i a g r a m O b j e c t K e y > < K e y > T a b l e s \ T i p p e r s \ C o l u m n s \ F i r s t N a m e < / K e y > < / D i a g r a m O b j e c t K e y > < D i a g r a m O b j e c t K e y > < K e y > T a b l e s \ T i p p e r s \ C o l u m n s \ S u r n a m e < / K e y > < / D i a g r a m O b j e c t K e y > < D i a g r a m O b j e c t K e y > < K e y > T a b l e s \ T i p p e r s \ C o l u m n s \ E m a i l A d d r e s s < / K e y > < / D i a g r a m O b j e c t K e y > < D i a g r a m O b j e c t K e y > < K e y > T a b l e s \ T i p p e r s \ C o l u m n s \ C o m p a n y < / K e y > < / D i a g r a m O b j e c t K e y > < D i a g r a m O b j e c t K e y > < K e y > T a b l e s \ T i p p e r s \ C o l u m n s \ G e n d e r < / K e y > < / D i a g r a m O b j e c t K e y > < D i a g r a m O b j e c t K e y > < K e y > T a b l e s \ T i p p e r s \ C o l u m n s \ A u r o r a D i v i s i o n < / K e y > < / D i a g r a m O b j e c t K e y > < D i a g r a m O b j e c t K e y > < K e y > T a b l e s \ T i p p e r s \ C o l u m n s \ R e g i o n < / K e y > < / D i a g r a m O b j e c t K e y > < D i a g r a m O b j e c t K e y > < K e y > T a b l e s \ T i p p e r s \ C o l u m n s \ T e a m F o l l o w e d < / K e y > < / D i a g r a m O b j e c t K e y > < D i a g r a m O b j e c t K e y > < K e y > T a b l e s \ T i p p e r s \ C o l u m n s \ E n t r y R e c e i p t S e n t < / K e y > < / D i a g r a m O b j e c t K e y > < D i a g r a m O b j e c t K e y > < K e y > T a b l e s \ T i p p e r s \ C o l u m n s \ P a i d D a t e < / K e y > < / D i a g r a m O b j e c t K e y > < D i a g r a m O b j e c t K e y > < K e y > T a b l e s \ T i p p e r s \ C o l u m n s \ P a i d T o < / K e y > < / D i a g r a m O b j e c t K e y > < D i a g r a m O b j e c t K e y > < K e y > T a b l e s \ T i p p e r s \ C o l u m n s \ P a i d E m a i l R e c e i p t S e n t < / K e y > < / D i a g r a m O b j e c t K e y > < D i a g r a m O b j e c t K e y > < K e y > T a b l e s \ T i p p e r s \ C o l u m n s \ E x p e c t e d S e n t F r o m < / K e y > < / D i a g r a m O b j e c t K e y > < D i a g r a m O b j e c t K e y > < K e y > T a b l e s \ T i p p e r s \ C o l u m n s \ L a d d e r E m a i l F r o m < / K e y > < / D i a g r a m O b j e c t K e y > < D i a g r a m O b j e c t K e y > < K e y > T a b l e s \ T i p p e r s \ C o l u m n s \ L a d d e r R e c e i p t R e q u e s t e d < / K e y > < / D i a g r a m O b j e c t K e y > < D i a g r a m O b j e c t K e y > < K e y > T a b l e s \ T i p p e r s \ C o l u m n s \ L a d d e r R e c e i p t S e n t < / K e y > < / D i a g r a m O b j e c t K e y > < D i a g r a m O b j e c t K e y > < K e y > T a b l e s \ T i p p e r s \ C o l u m n s \ C o m m e n t s < / K e y > < / D i a g r a m O b j e c t K e y > < D i a g r a m O b j e c t K e y > < K e y > T a b l e s \ T i p p e r s \ C o l u m n s \ A c t i v e < / K e y > < / D i a g r a m O b j e c t K e y > < D i a g r a m O b j e c t K e y > < K e y > T a b l e s \ T i p p e r s \ C o l u m n s \ P r i z e s W o n < / K e y > < / D i a g r a m O b j e c t K e y > < D i a g r a m O b j e c t K e y > < K e y > T a b l e s \ T i p p e r s \ C o l u m n s \ A t t e n d i n g B a s h < / K e y > < / D i a g r a m O b j e c t K e y > < D i a g r a m O b j e c t K e y > < K e y > T a b l e s \ T i p p e r s \ C o l u m n s \ N u m b e r A t t e n d i n g B a s h < / K e y > < / D i a g r a m O b j e c t K e y > < D i a g r a m O b j e c t K e y > < K e y > T a b l e s \ T i p p e r s \ C o l u m n s \ I n r o d u c e d B y < / K e y > < / D i a g r a m O b j e c t K e y > < D i a g r a m O b j e c t K e y > < K e y > T a b l e s \ T i p p e r s \ C o l u m n s \ L o g i n I D < / K e y > < / D i a g r a m O b j e c t K e y > < D i a g r a m O b j e c t K e y > < K e y > T a b l e s \ T i p p e r s \ C o l u m n s \ P a i d C o d e < / K e y > < / D i a g r a m O b j e c t K e y > < D i a g r a m O b j e c t K e y > < K e y > T a b l e s \ T i p p e r s \ C o l u m n s \ T i p R e m i n d e r S e n t < / K e y > < / D i a g r a m O b j e c t K e y > < D i a g r a m O b j e c t K e y > < K e y > T a b l e s \ T i p p e r s \ C o l u m n s \ I n t r o d u c e d B y T e x t < / K e y > < / D i a g r a m O b j e c t K e y > < D i a g r a m O b j e c t K e y > < K e y > T a b l e s \ T i p p e r s \ C o l u m n s \ L a d d e r R e m i n d e r S e n t < / K e y > < / D i a g r a m O b j e c t K e y > < D i a g r a m O b j e c t K e y > < K e y > T a b l e s \ T i p p e r s \ C o l u m n s \ A r c h i v e < / K e y > < / D i a g r a m O b j e c t K e y > < D i a g r a m O b j e c t K e y > < K e y > T a b l e s \ T i p p e r L a d d e r P o s i t i o n s < / K e y > < / D i a g r a m O b j e c t K e y > < D i a g r a m O b j e c t K e y > < K e y > T a b l e s \ T i p p e r L a d d e r P o s i t i o n s \ C o l u m n s \ T i p p e r L a d d e r I D < / K e y > < / D i a g r a m O b j e c t K e y > < D i a g r a m O b j e c t K e y > < K e y > T a b l e s \ T i p p e r L a d d e r P o s i t i o n s \ C o l u m n s \ T i p p e r I D < / K e y > < / D i a g r a m O b j e c t K e y > < D i a g r a m O b j e c t K e y > < K e y > T a b l e s \ T i p p e r L a d d e r P o s i t i o n s \ C o l u m n s \ R o u n d N u m < / K e y > < / D i a g r a m O b j e c t K e y > < D i a g r a m O b j e c t K e y > < K e y > T a b l e s \ T i p p e r L a d d e r P o s i t i o n s \ C o l u m n s \ L a d d e r P o s < / K e y > < / D i a g r a m O b j e c t K e y > < D i a g r a m O b j e c t K e y > < K e y > T a b l e s \ T i p p e r L a d d e r P o s i t i o n s \ C o l u m n s \ T i p p i n g P o i n t s < / K e y > < / D i a g r a m O b j e c t K e y > < D i a g r a m O b j e c t K e y > < K e y > T a b l e s \ T i p p e r L a d d e r P o s i t i o n s \ C o l u m n s \ C o m p e t i t i o n I D < / K e y > < / D i a g r a m O b j e c t K e y > < D i a g r a m O b j e c t K e y > < K e y > R e l a t i o n s h i p s \ & l t ; T a b l e s \ R o u n d T i p s \ C o l u m n s \ T i p p e r I D & g t ; - & l t ; T a b l e s \ T i p p e r s \ C o l u m n s \ T i p p e r I D & g t ; < / K e y > < / D i a g r a m O b j e c t K e y > < D i a g r a m O b j e c t K e y > < K e y > R e l a t i o n s h i p s \ & l t ; T a b l e s \ R o u n d T i p s \ C o l u m n s \ T i p p e r I D & g t ; - & l t ; T a b l e s \ T i p p e r s \ C o l u m n s \ T i p p e r I D & g t ; \ F K < / K e y > < / D i a g r a m O b j e c t K e y > < D i a g r a m O b j e c t K e y > < K e y > R e l a t i o n s h i p s \ & l t ; T a b l e s \ R o u n d T i p s \ C o l u m n s \ T i p p e r I D & g t ; - & l t ; T a b l e s \ T i p p e r s \ C o l u m n s \ T i p p e r I D & g t ; \ P K < / K e y > < / D i a g r a m O b j e c t K e y > < D i a g r a m O b j e c t K e y > < K e y > R e l a t i o n s h i p s \ & l t ; T a b l e s \ R o u n d T i p s \ C o l u m n s \ T i p p e r I D & g t ; - & l t ; T a b l e s \ T i p p e r s \ C o l u m n s \ T i p p e r I D & g t ; \ C r o s s F i l t e r < / K e y > < / D i a g r a m O b j e c t K e y > < D i a g r a m O b j e c t K e y > < K e y > R e l a t i o n s h i p s \ & l t ; T a b l e s \ T i p p e r L a d d e r P o s i t i o n s \ C o l u m n s \ T i p p e r I D & g t ; - & l t ; T a b l e s \ T i p p e r s \ C o l u m n s \ T i p p e r I D & g t ; < / K e y > < / D i a g r a m O b j e c t K e y > < D i a g r a m O b j e c t K e y > < K e y > R e l a t i o n s h i p s \ & l t ; T a b l e s \ T i p p e r L a d d e r P o s i t i o n s \ C o l u m n s \ T i p p e r I D & g t ; - & l t ; T a b l e s \ T i p p e r s \ C o l u m n s \ T i p p e r I D & g t ; \ F K < / K e y > < / D i a g r a m O b j e c t K e y > < D i a g r a m O b j e c t K e y > < K e y > R e l a t i o n s h i p s \ & l t ; T a b l e s \ T i p p e r L a d d e r P o s i t i o n s \ C o l u m n s \ T i p p e r I D & g t ; - & l t ; T a b l e s \ T i p p e r s \ C o l u m n s \ T i p p e r I D & g t ; \ P K < / K e y > < / D i a g r a m O b j e c t K e y > < D i a g r a m O b j e c t K e y > < K e y > R e l a t i o n s h i p s \ & l t ; T a b l e s \ T i p p e r L a d d e r P o s i t i o n s \ C o l u m n s \ T i p p e r I D & g t ; - & l t ; T a b l e s \ T i p p e r s \ C o l u m n s \ T i p p e r I D & g t ; \ C r o s s F i l t e r < / K e y > < / D i a g r a m O b j e c t K e y > < / A l l K e y s > < S e l e c t e d K e y s > < D i a g r a m O b j e c t K e y > < K e y > T a b l e s \ z T i p p i n g R e s u l t s W i n n e r T h i s R o u n d P a i d \ H i e r a r c h i e s \ H i e r a r c h y 1 < / K e y > < / D i a g r a m O b j e c t K e y > < / S e l e c t e d K e y s > < / M a i n t a i n e r > < V i e w S t a t e F a c t o r y T y p e > M i c r o s o f t . A n a l y s i s S e r v i c e s . C o m m o n . D i a g r a m D i s p l a y V i e w S t a t e F a c t o r y 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 E R   D i a g r a m < / K e y > < / a : K e y > < a : V a l u e   i : t y p e = " D i a g r a m D i s p l a y D i a g r a m V i e w S t a t e " > < L a y e d O u t > t r u e < / L a y e d O u t > < Z o o m P e r c e n t > 1 0 0 < / Z o o m P e r c e n t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 A c t i o n s \ D e l e t e   f r o m   m o d e l 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 A c t i o n s \ S e l e c t 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 R e l a t i o n s h i p 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 C r e a t e 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 A c t i o n s \ L a u n c h   E d i t   R e l a t i o n s h i p   D i a l o g 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 H i e r a r c h y   w i t h   L e v e l s 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  E m p t y 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 f r o m   H i e r a r c h y 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 A c t i o n s \ R e n a m e 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 N o d e 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 t h e   e n t i t y 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 A c t i o n s \ G o T o 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 U p 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 D o w n 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 A c t i o n s \ M a r k   R e l a t i o n s h i p   a s   I n a c t i v e 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 S i n g l e 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 C r o s s   F i l t e r   D i r e c t i o n   B o t h 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 O n e 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 A c t i o n s \ R e l a t i o n s h i p   E n d   P o i n t   M u l t i p l i c i t y   M a n y 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 A c t i o n s \ A d d   t o   a   H i e r a r c h y   i n   T a b l e   z T i p p i n g R e s u l t s W i n n e r T h i s R o u n d P a i d 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 A c t i o n s \ A d d   t o   h i e r a r c h y   F o r   & l t ; T a b l e s \ z T i p p i n g R e s u l t s W i n n e r T h i s R o u n d P a i d \ H i e r a r c h i e s \ H i e r a r c h y 1 & g t ; 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 t o   a   H i e r a r c h y   i n   T a b l e   z T i p p i n g R e s u l t s W i n n e r T h i s R o u n d P a i d 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 A c t i o n s \ M o v e   i n t o   h i e r a r c h y   F o r   & l t ; T a b l e s \ z T i p p i n g R e s u l t s W i n n e r T h i s R o u n d P a i d \ H i e r a r c h i e s \ H i e r a r c h y 1 & g t ; < / K e y > < / a : K e y > < a : V a l u e   i : t y p e = " D i a g r a m D i s p l a y V i e w S t a t e I D i a g r a m A c t i o n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 T a g G r o u p s \ A d d i t i o n a l   I n f o 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 T a g G r o u p s \ C a l c u l a t e d   C o l u m n s 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 T a g G r o u p s \ W a r n i n g s 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 T a g G r o u p s \ H i g h l i g h t   R e a s o n s 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 R o l e s 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 S t a t e s 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 D i a g r a m \ T a g G r o u p s \ D e l e t i o n   I m p a c t s 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 T a g G r o u p s \ H i e r a r c h y 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 T a g G r o u p s \ T a b l e   I d e n t i f i e r s 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 T a g G r o u p s \ A c t i o n   D e s c r i p t o r s 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 T a g G r o u p s \ H i n t   T e x t s < / K e y > < / a : K e y > < a : V a l u e   i : t y p e = " D i a g r a m D i s p l a y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 T a g s \ T a b l e 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 T a g s \ H i e r a r c h y L e v e l 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 T a g s \ A d d i t i o n a l   I n f o   f o r   S o u r c e 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 T a g s \ C a l c u l a t e d 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 T a g s \ E r r o r 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 T a g s \ N o t C a l c u l a t e d 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 T a g s \ R e l a t e d 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 T a g s \ D e l e t i n g 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 T a g s \ C r e a t i n g   V a l i d 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 T a g s \ L i n k e d   T a b l e   C o l u m n 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 T a g s \ F K 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 T a g s \ P K 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 T a g s \ P r e v i e w   I n a c t i v e 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 T a g s \ C r o s s F i l t e r D i r e c t i o n S i n g l e 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 T a g s \ C r o s s F i l t e r D i r e c t i o n B o t h 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 T a g s \ E n d P o i n t M u l t i p l i c i t y O n e 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 T a g s \ E n d P o i n t M u l t i p l i c i t y M a n y 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 R e a s o n s \ T a g s \ H a r d 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 D i a g r a m \ T a g G r o u p s \ H i g h l i g h t   R e a s o n s \ T a g s \ M i n i m u m   D e l e t i o n   I m p a c t 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 T a g s \ C a n   b e   p a r t   o f   r e l a t i o n s h i p 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 S t a t i c   T a g s \ H i n t   T e x t 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 T a g s \ T a b l e s \ & l t ; T a b l e s \ z H o t T i p s U s e d & g t ; 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 T a g s \ T a b l e s \ & l t ; T a b l e s \ z T i p p i n g R e s u l t s W i n n e r T h i s R o u n d & g t ; 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 T a g s \ T a b l e s \ & l t ; T a b l e s \ z T i p p i n g R e s u l t s W i n n e r T h i s R o u n d P a i d & g t ; 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 T a g s \ H i e r a r c h i e s \ & l t ; T a b l e s \ z T i p p i n g R e s u l t s W i n n e r T h i s R o u n d P a i d \ H i e r a r c h i e s \ H i e r a r c h y 1 & g t ; 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 T a g s \ T a b l e s \ & l t ; T a b l e s \ R o u n d T i p s & g t ; 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 T a g s \ T a b l e s \ & l t ; T a b l e s \ T i p p e r s & g t ; 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 D y n a m i c   T a g s \ T a b l e s \ & l t ; T a b l e s \ T i p p e r L a d d e r P o s i t i o n s & g t ; < / K e y > < / a : K e y > < a : V a l u e   i : t y p e = " D i a g r a m D i s p l a y T a g V i e w S t a t e " > < I s N o t F i l t e r e d O u t > t r u e < / I s N o t F i l t e r e d O u t > < / a : V a l u e > < / a : K e y V a l u e O f D i a g r a m O b j e c t K e y a n y T y p e z b w N T n L X > < a : K e y V a l u e O f D i a g r a m O b j e c t K e y a n y T y p e z b w N T n L X > < a : K e y > < K e y > T a b l e s \ z H o t T i p s U s e d < / K e y > < / a : K e y > < a : V a l u e   i : t y p e = " D i a g r a m D i s p l a y N o d e V i e w S t a t e " > < H e i g h t > 2 7 7 < / H e i g h t > < I s E x p a n d e d > t r u e < / I s E x p a n d e d > < L a y e d O u t > t r u e < / L a y e d O u t > < T a b I n d e x > 1 < / T a b I n d e x > < T o p > 1 7 1 . 1 2 3 0 8 2 7 8 0 5 5 7 < / T o p > < W i d t h > 2 6 1 < / W i d t h > < / a : V a l u e > < / a : K e y V a l u e O f D i a g r a m O b j e c t K e y a n y T y p e z b w N T n L X > < a : K e y V a l u e O f D i a g r a m O b j e c t K e y a n y T y p e z b w N T n L X > < a : K e y > < K e y > T a b l e s \ z H o t T i p s U s e d \ C o l u m n s \ O p t i o n N a m e 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 T a b l e s \ z H o t T i p s U s e d \ C o l u m n s \ O p t i o n V a l u e 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 T a b l e s \ z H o t T i p s U s e d \ C o l u m n s \ T i p p e r I D 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 T a b l e s \ z H o t T i p s U s e d \ C o l u m n s \ R o u n d N u m 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 T a b l e s \ z H o t T i p s U s e d \ C o l u m n s \ H o t T i p T e a m I D 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< / K e y > < / a : K e y > < a : V a l u e   i : t y p e = " D i a g r a m D i s p l a y N o d e V i e w S t a t e " > < H e i g h t > 2 9 0 < / H e i g h t > < I s E x p a n d e d > t r u e < / I s E x p a n d e d > < L a y e d O u t > t r u e < / L a y e d O u t > < L e f t > 3 2 9 . 9 0 3 8 1 0 5 6 7 6 6 5 8 < / L e f t > < T a b I n d e x > 2 < / T a b I n d e x > < T o p > 1 7 1 . 1 2 3 0 8 2 7 8 0 5 5 7 < / T o p > < W i d t h > 3 5 1 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 T a b l e s \ z T i p p i n g R e s u l t s W i n n e r T h i s R o u n d \ C o l u m n s \ T i p p e r I D 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 T a b l e s \ z T i p p i n g R e s u l t s W i n n e r T h i s R o u n d \ C o l u m n s \ F i r s t N a m e 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 T a b l e s \ z T i p p i n g R e s u l t s W i n n e r T h i s R o u n d \ C o l u m n s \ S u r n a m e 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 T a b l e s \ z T i p p i n g R e s u l t s W i n n e r T h i s R o u n d \ C o l u m n s \ R o u n d N u m 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 T a b l e s \ z T i p p i n g R e s u l t s W i n n e r T h i s R o u n d \ C o l u m n s \ T h i s R o u n d T i p p i n g P o i n t s 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 T a b l e s \ z T i p p i n g R e s u l t s W i n n e r T h i s R o u n d \ C o l u m n s \ T o t a l P o i n t s G a m e 1 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 T a b l e s \ z T i p p i n g R e s u l t s W i n n e r T h i s R o u n d \ C o l u m n s \ T i p s E n t e r e d 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 T a b l e s \ z T i p p i n g R e s u l t s W i n n e r T h i s R o u n d \ C o l u m n s \ G a m e 1 P o i n t s D i f f 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< / K e y > < / a : K e y > < a : V a l u e   i : t y p e = " D i a g r a m D i s p l a y N o d e V i e w S t a t e " > < H e i g h t > 2 9 6 < / H e i g h t > < I s E x p a n d e d > t r u e < / I s E x p a n d e d > < L a y e d O u t > t r u e < / L a y e d O u t > < L e f t > 7 4 8 . 8 0 7 6 2 1 1 3 5 3 3 1 6 < / L e f t > < T a b I n d e x > 3 < / T a b I n d e x > < T o p > 1 7 2 . 1 2 3 0 8 2 7 8 0 5 5 7 < / T o p > < W i d t h > 3 6 9 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 T a b l e s \ z T i p p i n g R e s u l t s W i n n e r T h i s R o u n d P a i d \ C o l u m n s \ T i p p e r I D 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 T a b l e s \ z T i p p i n g R e s u l t s W i n n e r T h i s R o u n d P a i d \ C o l u m n s \ F i r s t N a m e 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 T a b l e s \ z T i p p i n g R e s u l t s W i n n e r T h i s R o u n d P a i d \ C o l u m n s \ S u r n a m e 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 T a b l e s \ z T i p p i n g R e s u l t s W i n n e r T h i s R o u n d P a i d \ C o l u m n s \ R o u n d N u m 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 T a b l e s \ z T i p p i n g R e s u l t s W i n n e r T h i s R o u n d P a i d \ C o l u m n s \ T h i s R o u n d T i p p i n g P o i n t s 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 T a b l e s \ z T i p p i n g R e s u l t s W i n n e r T h i s R o u n d P a i d \ C o l u m n s \ T o t a l P o i n t s G a m e 1 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 T a b l e s \ z T i p p i n g R e s u l t s W i n n e r T h i s R o u n d P a i d \ C o l u m n s \ T i p s E n t e r e d 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 T a b l e s \ z T i p p i n g R e s u l t s W i n n e r T h i s R o u n d P a i d \ C o l u m n s \ G a m e 1 P o i n t s D i f f 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 T a b l e s \ z T i p p i n g R e s u l t s W i n n e r T h i s R o u n d P a i d \ H i e r a r c h i e s \ H i e r a r c h y 1 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 T a b l e s \ z T i p p i n g R e s u l t s W i n n e r T h i s R o u n d P a i d \ H i e r a r c h y 1 \ A d d i t i o n a l   I n f o \ H i n t   T e x t < / K e y > < / a : K e y > < a : V a l u e   i : t y p e = " D i a g r a m D i s p l a y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 T a b l e s \ R o u n d T i p s 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 1 1 5 7 . 8 0 7 6 2 1 1 3 5 3 3 1 6 < / L e f t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 T a b l e s \ R o u n d T i p s \ C o l u m n s \ R o u n d T i p I D 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 T a b l e s \ R o u n d T i p s \ C o l u m n s \ T i p p e r I D 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 T a b l e s \ R o u n d T i p s \ C o l u m n s \ R o u n d N u m 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 T a b l e s \ R o u n d T i p s \ C o l u m n s \ W i l d c a r d 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 T a b l e s \ R o u n d T i p s \ C o l u m n s \ H o t T i p T e a m I D 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 T a b l e s \ R o u n d T i p s \ C o l u m n s \ T o t a l P o i n t s G a m e 1 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 T a b l e s \ R o u n d T i p s \ C o l u m n s \ D a t e T i m e E n t e r e d 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 T a b l e s \ R o u n d T i p s \ C o l u m n s \ T i p s E n t e r e d 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 T a b l e s \ R o u n d T i p s \ C o l u m n s \ R a n d o m T i p s 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 T a b l e s \ R o u n d T i p s \ C o l u m n s \ R e c e i v e d T i p E m a i l F r o m 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 T a b l e s \ R o u n d T i p s \ C o l u m n s \ R e c e i p t R e q u e s t e d 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 T a b l e s \ R o u n d T i p s \ C o l u m n s \ R e c e i p t S e n t 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 T a b l e s \ R o u n d T i p s \ C o l u m n s \ F u l l D e t a i l R e s u l t s 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 T a b l e s \ R o u n d T i p s \ C o l u m n s \ F u l l D e t a i l R e s u l t s S e n t 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 T a b l e s \ R o u n d T i p s \ C o l u m n s \ S p e c i a l T i p 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 T a b l e s \ R o u n d T i p s \ C o l u m n s \ S p e c i a l T i p 2 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 T a b l e s \ R o u n d T i p s \ C o l u m n s \ S p e c i a l T i p T e x t 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 1 4 8 7 . 7 1 1 4 3 1 7 0 2 9 9 7 3 < / L e f t > < T a b I n d e x > 4 < / T a b I n d e x > < T o p > 2 6 9 . 4 1 1 1 3 1 7 0 4 1 3 9 6 2 < / T o p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 T a b l e s \ T i p p e r s \ C o l u m n s \ T i p p e r I D 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 T a b l e s \ T i p p e r s \ C o l u m n s \ U s e r I D 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 T a b l e s \ T i p p e r s \ C o l u m n s \ F i r s t N a m e 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 T a b l e s \ T i p p e r s \ C o l u m n s \ S u r n a m e 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 T a b l e s \ T i p p e r s \ C o l u m n s \ E m a i l A d d r e s s 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 T a b l e s \ T i p p e r s \ C o l u m n s \ C o m p a n y 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 T a b l e s \ T i p p e r s \ C o l u m n s \ G e n d e r 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 T a b l e s \ T i p p e r s \ C o l u m n s \ A u r o r a D i v i s i o n 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 T a b l e s \ T i p p e r s \ C o l u m n s \ R e g i o n 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 T a b l e s \ T i p p e r s \ C o l u m n s \ T e a m F o l l o w e d 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 T a b l e s \ T i p p e r s \ C o l u m n s \ E n t r y R e c e i p t S e n t 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 T a b l e s \ T i p p e r s \ C o l u m n s \ P a i d D a t e 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 T a b l e s \ T i p p e r s \ C o l u m n s \ P a i d T o 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 T a b l e s \ T i p p e r s \ C o l u m n s \ P a i d E m a i l R e c e i p t S e n t 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 T a b l e s \ T i p p e r s \ C o l u m n s \ E x p e c t e d S e n t F r o m 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 T a b l e s \ T i p p e r s \ C o l u m n s \ L a d d e r E m a i l F r o m 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 T a b l e s \ T i p p e r s \ C o l u m n s \ L a d d e r R e c e i p t R e q u e s t e d 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 T a b l e s \ T i p p e r s \ C o l u m n s \ L a d d e r R e c e i p t S e n t 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 T a b l e s \ T i p p e r s \ C o l u m n s \ C o m m e n t s 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 T a b l e s \ T i p p e r s \ C o l u m n s \ A c t i v e 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 T a b l e s \ T i p p e r s \ C o l u m n s \ P r i z e s W o n 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 T a b l e s \ T i p p e r s \ C o l u m n s \ A t t e n d i n g B a s h 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 T a b l e s \ T i p p e r s \ C o l u m n s \ N u m b e r A t t e n d i n g B a s h 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 T a b l e s \ T i p p e r s \ C o l u m n s \ I n r o d u c e d B y 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 T a b l e s \ T i p p e r s \ C o l u m n s \ L o g i n I D 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 T a b l e s \ T i p p e r s \ C o l u m n s \ P a i d C o d e 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 T a b l e s \ T i p p e r s \ C o l u m n s \ T i p R e m i n d e r S e n t 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 T a b l e s \ T i p p e r s \ C o l u m n s \ I n t r o d u c e d B y T e x t 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 T a b l e s \ T i p p e r s \ C o l u m n s \ L a d d e r R e m i n d e r S e n t 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 T a b l e s \ T i p p e r s \ C o l u m n s \ A r c h i v e 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 T a b l e s \ T i p p e r L a d d e r P o s i t i o n s < / K e y > < / a : K e y > < a : V a l u e   i : t y p e = " D i a g r a m D i s p l a y N o d e V i e w S t a t e " > < H e i g h t > 1 5 0 < / H e i g h t > < I s E x p a n d e d > t r u e < / I s E x p a n d e d > < L a y e d O u t > t r u e < / L a y e d O u t > < L e f t > 1 8 1 7 . 6 1 5 2 4 2 2 7 0 6 6 3 2 < / L e f t > < T a b I n d e x > 5 < / T a b I n d e x > < T o p > 4 8 9 . 2 4 6 1 6 5 5 6 1 1 1 4 < / T o p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 T a b l e s \ T i p p e r L a d d e r P o s i t i o n s \ C o l u m n s \ T i p p e r L a d d e r I D 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 T a b l e s \ T i p p e r L a d d e r P o s i t i o n s \ C o l u m n s \ T i p p e r I D 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 T a b l e s \ T i p p e r L a d d e r P o s i t i o n s \ C o l u m n s \ R o u n d N u m 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 T a b l e s \ T i p p e r L a d d e r P o s i t i o n s \ C o l u m n s \ L a d d e r P o s 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 T a b l e s \ T i p p e r L a d d e r P o s i t i o n s \ C o l u m n s \ T i p p i n g P o i n t s 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 T a b l e s \ T i p p e r L a d d e r P o s i t i o n s \ C o l u m n s \ C o m p e t i t i o n I D < / K e y > < / a : K e y > < a : V a l u e   i : t y p e = " D i a g r a m D i s p l a y N o d e V i e w S t a t e " > < H e i g h t > 1 5 0 < / H e i g h t > < I s E x p a n d e d > t r u e < / I s E x p a n d e d > < W i d t h > 2 0 0 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 R e l a t i o n s h i p s \ & l t ; T a b l e s \ R o u n d T i p s \ C o l u m n s \ T i p p e r I D & g t ; - & l t ; T a b l e s \ T i p p e r s \ C o l u m n s \ T i p p e r I D & g t ; < / K e y > < / a : K e y > < a : V a l u e   i : t y p e = " D i a g r a m D i s p l a y L i n k V i e w S t a t e " > < A u t o m a t i o n P r o p e r t y H e l p e r T e x t > E n d   p o i n t   1 :   ( 1 3 7 3 . 8 0 7 6 2 1 1 3 5 3 3 , 7 4 . 9 9 9 9 9 9 7 8 0 5 5 7 ) .   E n d   p o i n t   2 :   ( 1 4 7 1 . 7 1 1 4 3 1 7 0 3 , 3 4 4 . 4 1 1 1 3 1 7 8 0 5 5 7 ) 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 1 3 7 3 . 8 0 7 6 2 1 1 3 5 3 3 1 6 < / b : _ x > < b : _ y > 7 4 . 9 9 9 9 9 9 7 8 0 5 5 7 0 3 3 < / b : _ y > < / b : P o i n t > < b : P o i n t > < b : _ x > 1 4 2 0 . 7 5 9 5 2 6 5 < / b : _ x > < b : _ y > 7 4 . 9 9 9 9 9 9 7 8 0 5 5 7 0 1 9 < / b : _ y > < / b : P o i n t > < b : P o i n t > < b : _ x > 1 4 2 2 . 7 5 9 5 2 6 5 < / b : _ x > < b : _ y > 7 6 . 9 9 9 9 9 9 7 8 0 5 5 7 0 1 9 < / b : _ y > < / b : P o i n t > < b : P o i n t > < b : _ x > 1 4 2 2 . 7 5 9 5 2 6 5 < / b : _ x > < b : _ y > 3 4 2 . 4 1 1 1 3 1 7 8 0 5 5 7 < / b : _ y > < / b : P o i n t > < b : P o i n t > < b : _ x > 1 4 2 4 . 7 5 9 5 2 6 5 < / b : _ x > < b : _ y > 3 4 4 . 4 1 1 1 3 1 7 8 0 5 5 7 < / b : _ y > < / b : P o i n t > < b : P o i n t > < b : _ x > 1 4 7 1 . 7 1 1 4 3 1 7 0 2 9 9 7 3 < / b : _ x > < b : _ y > 3 4 4 . 4 1 1 1 3 1 7 8 0 5 5 7 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 R e l a t i o n s h i p s \ & l t ; T a b l e s \ R o u n d T i p s \ C o l u m n s \ T i p p e r I D & g t ; - & l t ; T a b l e s \ T i p p e r s \ C o l u m n s \ T i p p e r I D & g t ; \ F K 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 1 3 5 7 . 8 0 7 6 2 1 1 3 5 3 3 1 6 < / b : _ x > < b : _ y > 6 6 . 9 9 9 9 9 9 7 8 0 5 5 7 0 3 3 < / b : _ y > < / L a b e l L o c a t i o n > < L o c a t i o n   x m l n s : b = " h t t p : / / s c h e m a s . d a t a c o n t r a c t . o r g / 2 0 0 4 / 0 7 / S y s t e m . W i n d o w s " > < b : _ x > 1 3 5 7 . 8 0 7 6 2 1 1 3 5 3 3 1 6 < / b : _ x > < b : _ y > 7 4 . 9 9 9 9 9 9 7 8 0 5 5 7 0 1 9 < / b : _ y > < / L o c a t i o n > < S h a p e R o t a t e A n g l e > 5 . 6 8 4 3 4 1 8 8 6 0 8 0 8 0 1 5 E - 1 4 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 R e l a t i o n s h i p s \ & l t ; T a b l e s \ R o u n d T i p s \ C o l u m n s \ T i p p e r I D & g t ; - & l t ; T a b l e s \ T i p p e r s \ C o l u m n s \ T i p p e r I D & g t ; \ P K 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 1 4 7 1 . 7 1 1 4 3 1 7 0 2 9 9 7 3 < / b : _ x > < b : _ y > 3 3 6 . 4 1 1 1 3 1 7 8 0 5 5 7 < / b : _ y > < / L a b e l L o c a t i o n > < L o c a t i o n   x m l n s : b = " h t t p : / / s c h e m a s . d a t a c o n t r a c t . o r g / 2 0 0 4 / 0 7 / S y s t e m . W i n d o w s " > < b : _ x > 1 4 8 7 . 7 1 1 4 3 1 7 0 2 9 9 7 3 < / b : _ x > < b : _ y > 3 4 4 . 4 1 1 1 3 1 7 8 0 5 5 7 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 R e l a t i o n s h i p s \ & l t ; T a b l e s \ R o u n d T i p s \ C o l u m n s \ T i p p e r I D & g t ; - & l t ; T a b l e s \ T i p p e r s \ C o l u m n s \ T i p p e r I D & g t ; \ C r o s s F i l t e r 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 1 3 7 3 . 8 0 7 6 2 1 1 3 5 3 3 1 6 < / b : _ x > < b : _ y > 7 4 . 9 9 9 9 9 9 7 8 0 5 5 7 0 3 3 < / b : _ y > < / b : P o i n t > < b : P o i n t > < b : _ x > 1 4 2 0 . 7 5 9 5 2 6 5 < / b : _ x > < b : _ y > 7 4 . 9 9 9 9 9 9 7 8 0 5 5 7 0 1 9 < / b : _ y > < / b : P o i n t > < b : P o i n t > < b : _ x > 1 4 2 2 . 7 5 9 5 2 6 5 < / b : _ x > < b : _ y > 7 6 . 9 9 9 9 9 9 7 8 0 5 5 7 0 1 9 < / b : _ y > < / b : P o i n t > < b : P o i n t > < b : _ x > 1 4 2 2 . 7 5 9 5 2 6 5 < / b : _ x > < b : _ y > 3 4 2 . 4 1 1 1 3 1 7 8 0 5 5 7 < / b : _ y > < / b : P o i n t > < b : P o i n t > < b : _ x > 1 4 2 4 . 7 5 9 5 2 6 5 < / b : _ x > < b : _ y > 3 4 4 . 4 1 1 1 3 1 7 8 0 5 5 7 < / b : _ y > < / b : P o i n t > < b : P o i n t > < b : _ x > 1 4 7 1 . 7 1 1 4 3 1 7 0 2 9 9 7 3 < / b : _ x > < b : _ y > 3 4 4 . 4 1 1 1 3 1 7 8 0 5 5 7 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 R e l a t i o n s h i p s \ & l t ; T a b l e s \ T i p p e r L a d d e r P o s i t i o n s \ C o l u m n s \ T i p p e r I D & g t ; - & l t ; T a b l e s \ T i p p e r s \ C o l u m n s \ T i p p e r I D & g t ; < / K e y > < / a : K e y > < a : V a l u e   i : t y p e = " D i a g r a m D i s p l a y L i n k V i e w S t a t e " > < A u t o m a t i o n P r o p e r t y H e l p e r T e x t > E n d   p o i n t   1 :   ( 1 8 0 1 . 6 1 5 2 4 2 2 7 0 6 6 , 5 6 4 . 2 4 6 1 6 5 7 8 0 5 5 7 ) .   E n d   p o i n t   2 :   ( 1 7 0 3 . 7 1 1 4 3 1 7 0 3 , 3 4 4 . 4 1 1 1 3 1 7 8 0 5 5 7 )   < / A u t o m a t i o n P r o p e r t y H e l p e r T e x t > < L a y e d O u t > t r u e < / L a y e d O u t > < P o i n t s   x m l n s : b = " h t t p : / / s c h e m a s . d a t a c o n t r a c t . o r g / 2 0 0 4 / 0 7 / S y s t e m . W i n d o w s " > < b : P o i n t > < b : _ x > 1 8 0 1 . 6 1 5 2 4 2 2 7 0 6 6 3 2 < / b : _ x > < b : _ y > 5 6 4 . 2 4 6 1 6 5 7 8 0 5 5 7 < / b : _ y > < / b : P o i n t > < b : P o i n t > < b : _ x > 1 7 5 4 . 6 6 3 3 3 7 < / b : _ x > < b : _ y > 5 6 4 . 2 4 6 1 6 5 7 8 0 5 5 7 < / b : _ y > < / b : P o i n t > < b : P o i n t > < b : _ x > 1 7 5 2 . 6 6 3 3 3 7 < / b : _ x > < b : _ y > 5 6 2 . 2 4 6 1 6 5 7 8 0 5 5 7 < / b : _ y > < / b : P o i n t > < b : P o i n t > < b : _ x > 1 7 5 2 . 6 6 3 3 3 7 < / b : _ x > < b : _ y > 3 4 6 . 4 1 1 1 3 1 7 8 0 5 5 7 < / b : _ y > < / b : P o i n t > < b : P o i n t > < b : _ x > 1 7 5 0 . 6 6 3 3 3 7 < / b : _ x > < b : _ y > 3 4 4 . 4 1 1 1 3 1 7 8 0 5 5 7 < / b : _ y > < / b : P o i n t > < b : P o i n t > < b : _ x > 1 7 0 3 . 7 1 1 4 3 1 7 0 2 9 9 7 3 < / b : _ x > < b : _ y > 3 4 4 . 4 1 1 1 3 1 7 8 0 5 5 7 < / b : _ y > < / b : P o i n t > < / P o i n t s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 R e l a t i o n s h i p s \ & l t ; T a b l e s \ T i p p e r L a d d e r P o s i t i o n s \ C o l u m n s \ T i p p e r I D & g t ; - & l t ; T a b l e s \ T i p p e r s \ C o l u m n s \ T i p p e r I D & g t ; \ F K 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 1 8 0 1 . 6 1 5 2 4 2 2 7 0 6 6 3 2 < / b : _ x > < b : _ y > 5 5 6 . 2 4 6 1 6 5 7 8 0 5 5 7 < / b : _ y > < / L a b e l L o c a t i o n > < L o c a t i o n   x m l n s : b = " h t t p : / / s c h e m a s . d a t a c o n t r a c t . o r g / 2 0 0 4 / 0 7 / S y s t e m . W i n d o w s " > < b : _ x > 1 8 1 7 . 6 1 5 2 4 2 2 7 0 6 6 3 2 < / b : _ x > < b : _ y > 5 6 4 . 2 4 6 1 6 5 7 8 0 5 5 7 < / b : _ y > < / L o c a t i o n > < S h a p e R o t a t e A n g l e > 1 8 0 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 R e l a t i o n s h i p s \ & l t ; T a b l e s \ T i p p e r L a d d e r P o s i t i o n s \ C o l u m n s \ T i p p e r I D & g t ; - & l t ; T a b l e s \ T i p p e r s \ C o l u m n s \ T i p p e r I D & g t ; \ P K < / K e y > < / a : K e y > < a : V a l u e   i : t y p e = " D i a g r a m D i s p l a y L i n k E n d p o i n t V i e w S t a t e " > < H e i g h t > 1 6 < / H e i g h t > < L a b e l L o c a t i o n   x m l n s : b = " h t t p : / / s c h e m a s . d a t a c o n t r a c t . o r g / 2 0 0 4 / 0 7 / S y s t e m . W i n d o w s " > < b : _ x > 1 6 8 7 . 7 1 1 4 3 1 7 0 2 9 9 7 3 < / b : _ x > < b : _ y > 3 3 6 . 4 1 1 1 3 1 7 8 0 5 5 7 < / b : _ y > < / L a b e l L o c a t i o n > < L o c a t i o n   x m l n s : b = " h t t p : / / s c h e m a s . d a t a c o n t r a c t . o r g / 2 0 0 4 / 0 7 / S y s t e m . W i n d o w s " > < b : _ x > 1 6 8 7 . 7 1 1 4 3 1 7 0 2 9 9 7 3 < / b : _ x > < b : _ y > 3 4 4 . 4 1 1 1 3 1 7 8 0 5 5 7 < / b : _ y > < / L o c a t i o n > < S h a p e R o t a t e A n g l e > 3 6 0 < / S h a p e R o t a t e A n g l e > < W i d t h > 1 6 < / W i d t h > < / a : V a l u e > < / a : K e y V a l u e O f D i a g r a m O b j e c t K e y a n y T y p e z b w N T n L X > < a : K e y V a l u e O f D i a g r a m O b j e c t K e y a n y T y p e z b w N T n L X > < a : K e y > < K e y > R e l a t i o n s h i p s \ & l t ; T a b l e s \ T i p p e r L a d d e r P o s i t i o n s \ C o l u m n s \ T i p p e r I D & g t ; - & l t ; T a b l e s \ T i p p e r s \ C o l u m n s \ T i p p e r I D & g t ; \ C r o s s F i l t e r < / K e y > < / a : K e y > < a : V a l u e   i : t y p e = " D i a g r a m D i s p l a y L i n k C r o s s F i l t e r V i e w S t a t e " > < P o i n t s   x m l n s : b = " h t t p : / / s c h e m a s . d a t a c o n t r a c t . o r g / 2 0 0 4 / 0 7 / S y s t e m . W i n d o w s " > < b : P o i n t > < b : _ x > 1 8 0 1 . 6 1 5 2 4 2 2 7 0 6 6 3 2 < / b : _ x > < b : _ y > 5 6 4 . 2 4 6 1 6 5 7 8 0 5 5 7 < / b : _ y > < / b : P o i n t > < b : P o i n t > < b : _ x > 1 7 5 4 . 6 6 3 3 3 7 < / b : _ x > < b : _ y > 5 6 4 . 2 4 6 1 6 5 7 8 0 5 5 7 < / b : _ y > < / b : P o i n t > < b : P o i n t > < b : _ x > 1 7 5 2 . 6 6 3 3 3 7 < / b : _ x > < b : _ y > 5 6 2 . 2 4 6 1 6 5 7 8 0 5 5 7 < / b : _ y > < / b : P o i n t > < b : P o i n t > < b : _ x > 1 7 5 2 . 6 6 3 3 3 7 < / b : _ x > < b : _ y > 3 4 6 . 4 1 1 1 3 1 7 8 0 5 5 7 < / b : _ y > < / b : P o i n t > < b : P o i n t > < b : _ x > 1 7 5 0 . 6 6 3 3 3 7 < / b : _ x > < b : _ y > 3 4 4 . 4 1 1 1 3 1 7 8 0 5 5 7 < / b : _ y > < / b : P o i n t > < b : P o i n t > < b : _ x > 1 7 0 3 . 7 1 1 4 3 1 7 0 2 9 9 7 3 < / b : _ x > < b : _ y > 3 4 4 . 4 1 1 1 3 1 7 8 0 5 5 7 < / b : _ y > < / b : P o i n t > < / P o i n t s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9.xml>��< ? x m l   v e r s i o n = " 1 . 0 "   e n c o d i n g = " U T F - 1 6 " ? > < G e m i n i   x m l n s = " h t t p : / / g e m i n i / p i v o t c u s t o m i z a t i o n / T a b l e O r d e r " > < C u s t o m C o n t e n t > < ! [ C D A T A [ z H o t T i p s U s e d _ 5 0 f 6 4 c 5 8 - 9 7 7 a - 4 6 a 5 - a 9 e e - 7 6 0 5 6 c 1 4 f 3 8 e , z T i p p i n g R e s u l t s W i n n e r T h i s R o u n d _ 2 a 3 d 3 d 6 4 - f 5 9 f - 4 5 b 8 - b 0 c e - 9 d 7 3 4 c 8 c a a 1 a , z T i p p i n g R e s u l t s W i n n e r T h i s R o u n d P a i d _ b a d f 3 0 a 8 - 0 d 2 8 - 4 b e 0 - 8 5 1 4 - 7 3 6 8 0 d 9 3 7 e 4 f , R o u n d T i p s , T i p p e r s , T i p p e r L a d d e r P o s i t i o n s ] ] > < / C u s t o m C o n t e n t > < / G e m i n i > 
</file>

<file path=customXml/itemProps1.xml><?xml version="1.0" encoding="utf-8"?>
<ds:datastoreItem xmlns:ds="http://schemas.openxmlformats.org/officeDocument/2006/customXml" ds:itemID="{A61C739A-D22A-467D-8DB7-625EF2D50062}">
  <ds:schemaRefs>
    <ds:schemaRef ds:uri="http://gemini/pivotcustomization/PowerPivotVersion"/>
  </ds:schemaRefs>
</ds:datastoreItem>
</file>

<file path=customXml/itemProps10.xml><?xml version="1.0" encoding="utf-8"?>
<ds:datastoreItem xmlns:ds="http://schemas.openxmlformats.org/officeDocument/2006/customXml" ds:itemID="{EA7382E1-DF0F-485A-AB7F-62236A456D16}">
  <ds:schemaRefs>
    <ds:schemaRef ds:uri="http://gemini/pivotcustomization/TableXML_zTippingResultsWinnerThisRound_2a3d3d64-f59f-45b8-b0ce-9d734c8caa1a"/>
  </ds:schemaRefs>
</ds:datastoreItem>
</file>

<file path=customXml/itemProps11.xml><?xml version="1.0" encoding="utf-8"?>
<ds:datastoreItem xmlns:ds="http://schemas.openxmlformats.org/officeDocument/2006/customXml" ds:itemID="{C45D5CDF-50BC-42A4-94D1-6C070D010A69}">
  <ds:schemaRefs>
    <ds:schemaRef ds:uri="http://gemini/pivotcustomization/ClientWindowXML"/>
  </ds:schemaRefs>
</ds:datastoreItem>
</file>

<file path=customXml/itemProps12.xml><?xml version="1.0" encoding="utf-8"?>
<ds:datastoreItem xmlns:ds="http://schemas.openxmlformats.org/officeDocument/2006/customXml" ds:itemID="{83D7DA67-73F4-4776-B604-84F0F3261582}">
  <ds:schemaRefs>
    <ds:schemaRef ds:uri="http://gemini/pivotcustomization/ErrorCache"/>
  </ds:schemaRefs>
</ds:datastoreItem>
</file>

<file path=customXml/itemProps13.xml><?xml version="1.0" encoding="utf-8"?>
<ds:datastoreItem xmlns:ds="http://schemas.openxmlformats.org/officeDocument/2006/customXml" ds:itemID="{DF2BB54B-2876-4539-9306-8A1CDC53804E}">
  <ds:schemaRefs>
    <ds:schemaRef ds:uri="http://gemini/pivotcustomization/TableXML_zTippingResultsWinnerThisRoundPaid_badf30a8-0d28-4be0-8514-73680d937e4f"/>
  </ds:schemaRefs>
</ds:datastoreItem>
</file>

<file path=customXml/itemProps14.xml><?xml version="1.0" encoding="utf-8"?>
<ds:datastoreItem xmlns:ds="http://schemas.openxmlformats.org/officeDocument/2006/customXml" ds:itemID="{0FB43DFE-C0BC-4284-892C-6E43F5911F3B}">
  <ds:schemaRefs>
    <ds:schemaRef ds:uri="http://gemini/pivotcustomization/TableXML_zHotTipsUsed_50f64c58-977a-46a5-a9ee-76056c14f38e"/>
  </ds:schemaRefs>
</ds:datastoreItem>
</file>

<file path=customXml/itemProps15.xml><?xml version="1.0" encoding="utf-8"?>
<ds:datastoreItem xmlns:ds="http://schemas.openxmlformats.org/officeDocument/2006/customXml" ds:itemID="{49C1AC30-35EE-4376-99C6-00267A690663}">
  <ds:schemaRefs>
    <ds:schemaRef ds:uri="http://gemini/pivotcustomization/IsSandboxEmbedded"/>
  </ds:schemaRefs>
</ds:datastoreItem>
</file>

<file path=customXml/itemProps16.xml><?xml version="1.0" encoding="utf-8"?>
<ds:datastoreItem xmlns:ds="http://schemas.openxmlformats.org/officeDocument/2006/customXml" ds:itemID="{406052E4-2C79-4404-9E60-AE72088E04F2}">
  <ds:schemaRefs>
    <ds:schemaRef ds:uri="http://gemini/pivotcustomization/ShowHidden"/>
  </ds:schemaRefs>
</ds:datastoreItem>
</file>

<file path=customXml/itemProps17.xml><?xml version="1.0" encoding="utf-8"?>
<ds:datastoreItem xmlns:ds="http://schemas.openxmlformats.org/officeDocument/2006/customXml" ds:itemID="{E75A3104-E85B-438A-949D-8F7598E97337}">
  <ds:schemaRefs>
    <ds:schemaRef ds:uri="http://gemini/pivotcustomization/ManualCalcMode"/>
  </ds:schemaRefs>
</ds:datastoreItem>
</file>

<file path=customXml/itemProps18.xml><?xml version="1.0" encoding="utf-8"?>
<ds:datastoreItem xmlns:ds="http://schemas.openxmlformats.org/officeDocument/2006/customXml" ds:itemID="{7AE16758-9AC4-46D5-BEAA-9236C2B50BF3}">
  <ds:schemaRefs>
    <ds:schemaRef ds:uri="http://gemini/pivotcustomization/ShowImplicitMeasures"/>
  </ds:schemaRefs>
</ds:datastoreItem>
</file>

<file path=customXml/itemProps19.xml><?xml version="1.0" encoding="utf-8"?>
<ds:datastoreItem xmlns:ds="http://schemas.openxmlformats.org/officeDocument/2006/customXml" ds:itemID="{1FDE7B49-98B7-4BB5-AA06-8E8197C713A8}">
  <ds:schemaRefs>
    <ds:schemaRef ds:uri="http://gemini/pivotcustomization/LinkedTableUpdateMode"/>
  </ds:schemaRefs>
</ds:datastoreItem>
</file>

<file path=customXml/itemProps2.xml><?xml version="1.0" encoding="utf-8"?>
<ds:datastoreItem xmlns:ds="http://schemas.openxmlformats.org/officeDocument/2006/customXml" ds:itemID="{BD604B72-460E-4656-B346-27A7D4CAC35D}">
  <ds:schemaRefs>
    <ds:schemaRef ds:uri="http://schemas.advancedformulaenvironment.officeapps.live.com/afejsonblob/1.0"/>
  </ds:schemaRefs>
</ds:datastoreItem>
</file>

<file path=customXml/itemProps20.xml><?xml version="1.0" encoding="utf-8"?>
<ds:datastoreItem xmlns:ds="http://schemas.openxmlformats.org/officeDocument/2006/customXml" ds:itemID="{E7572393-80FF-44EA-A348-5FC16D6E881B}">
  <ds:schemaRefs>
    <ds:schemaRef ds:uri="http://gemini/pivotcustomization/RelationshipAutoDetectionEnabled"/>
  </ds:schemaRefs>
</ds:datastoreItem>
</file>

<file path=customXml/itemProps3.xml><?xml version="1.0" encoding="utf-8"?>
<ds:datastoreItem xmlns:ds="http://schemas.openxmlformats.org/officeDocument/2006/customXml" ds:itemID="{D79D7CA7-B59E-41D3-BBDC-E4EDFF29A1A9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E506EF31-9EE3-4B45-868B-F4BCF3CAD263}">
  <ds:schemaRefs>
    <ds:schemaRef ds:uri="http://gemini/pivotcustomization/MeasureGridState"/>
  </ds:schemaRefs>
</ds:datastoreItem>
</file>

<file path=customXml/itemProps5.xml><?xml version="1.0" encoding="utf-8"?>
<ds:datastoreItem xmlns:ds="http://schemas.openxmlformats.org/officeDocument/2006/customXml" ds:itemID="{ED4B1294-01A6-4041-9BBD-E4515F577C9D}">
  <ds:schemaRefs>
    <ds:schemaRef ds:uri="http://gemini/pivotcustomization/SandboxNonEmpty"/>
  </ds:schemaRefs>
</ds:datastoreItem>
</file>

<file path=customXml/itemProps6.xml><?xml version="1.0" encoding="utf-8"?>
<ds:datastoreItem xmlns:ds="http://schemas.openxmlformats.org/officeDocument/2006/customXml" ds:itemID="{90DAB8A0-A2E9-4D1E-AE6D-F30BC161ED46}">
  <ds:schemaRefs>
    <ds:schemaRef ds:uri="http://gemini/pivotcustomization/TableWidget"/>
  </ds:schemaRefs>
</ds:datastoreItem>
</file>

<file path=customXml/itemProps7.xml><?xml version="1.0" encoding="utf-8"?>
<ds:datastoreItem xmlns:ds="http://schemas.openxmlformats.org/officeDocument/2006/customXml" ds:itemID="{4A28B336-1F82-4BA4-AF18-5BBCED504E37}">
  <ds:schemaRefs>
    <ds:schemaRef ds:uri="http://gemini/pivotcustomization/FormulaBarState"/>
  </ds:schemaRefs>
</ds:datastoreItem>
</file>

<file path=customXml/itemProps8.xml><?xml version="1.0" encoding="utf-8"?>
<ds:datastoreItem xmlns:ds="http://schemas.openxmlformats.org/officeDocument/2006/customXml" ds:itemID="{491C1B98-2D75-46BA-9D63-F3486E7CA598}">
  <ds:schemaRefs>
    <ds:schemaRef ds:uri="http://gemini/pivotcustomization/Diagrams"/>
  </ds:schemaRefs>
</ds:datastoreItem>
</file>

<file path=customXml/itemProps9.xml><?xml version="1.0" encoding="utf-8"?>
<ds:datastoreItem xmlns:ds="http://schemas.openxmlformats.org/officeDocument/2006/customXml" ds:itemID="{1B8DC3A5-12C6-4B2B-A0D0-51B5A2749B05}">
  <ds:schemaRefs>
    <ds:schemaRef ds:uri="http://gemini/pivotcustomization/TableOrder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10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41</vt:i4>
      </vt:variant>
    </vt:vector>
  </HeadingPairs>
  <TitlesOfParts>
    <vt:vector size="52" baseType="lpstr">
      <vt:lpstr>Results</vt:lpstr>
      <vt:lpstr>PowerTipping</vt:lpstr>
      <vt:lpstr>Quarterly Results</vt:lpstr>
      <vt:lpstr>GroupResults</vt:lpstr>
      <vt:lpstr>Stats</vt:lpstr>
      <vt:lpstr>Hot Tip Teams Used</vt:lpstr>
      <vt:lpstr>Hot Tip Teams Remaining</vt:lpstr>
      <vt:lpstr>Groups</vt:lpstr>
      <vt:lpstr>zTippingResultsByGroup</vt:lpstr>
      <vt:lpstr>TeamLadderPositions2</vt:lpstr>
      <vt:lpstr>LadderRoundByRound</vt:lpstr>
      <vt:lpstr>FirstRound</vt:lpstr>
      <vt:lpstr>zTippingResultsByGroup!FirstRow</vt:lpstr>
      <vt:lpstr>FirstRow</vt:lpstr>
      <vt:lpstr>zTippingResultsByGroup!GroupID</vt:lpstr>
      <vt:lpstr>GroupID</vt:lpstr>
      <vt:lpstr>'Quarterly Results'!HotTipResetRound</vt:lpstr>
      <vt:lpstr>HotTipResetRound</vt:lpstr>
      <vt:lpstr>GroupResults!InTheMoneyRank</vt:lpstr>
      <vt:lpstr>PowerTipping!InTheMoneyRank</vt:lpstr>
      <vt:lpstr>'Quarterly Results'!InTheMoneyRank</vt:lpstr>
      <vt:lpstr>zTippingResultsByGroup!InTheMoneyRank</vt:lpstr>
      <vt:lpstr>InTheMoneyRank</vt:lpstr>
      <vt:lpstr>IsLastRound</vt:lpstr>
      <vt:lpstr>LastRound</vt:lpstr>
      <vt:lpstr>MaxRound</vt:lpstr>
      <vt:lpstr>MinRound</vt:lpstr>
      <vt:lpstr>NumHotTippers</vt:lpstr>
      <vt:lpstr>NumTeams</vt:lpstr>
      <vt:lpstr>'Quarterly Results'!NumTippers</vt:lpstr>
      <vt:lpstr>NumTippers</vt:lpstr>
      <vt:lpstr>'Quarterly Results'!PaidRoundNum</vt:lpstr>
      <vt:lpstr>PaidRoundNum</vt:lpstr>
      <vt:lpstr>GroupResults!Print_Area</vt:lpstr>
      <vt:lpstr>'Hot Tip Teams Remaining'!Print_Area</vt:lpstr>
      <vt:lpstr>'Hot Tip Teams Used'!Print_Area</vt:lpstr>
      <vt:lpstr>'Quarterly Results'!Print_Area</vt:lpstr>
      <vt:lpstr>GroupResults!Print_Titles</vt:lpstr>
      <vt:lpstr>'Hot Tip Teams Remaining'!Print_Titles</vt:lpstr>
      <vt:lpstr>'Hot Tip Teams Used'!Print_Titles</vt:lpstr>
      <vt:lpstr>PowerTipping!Print_Titles</vt:lpstr>
      <vt:lpstr>'Quarterly Results'!Print_Titles</vt:lpstr>
      <vt:lpstr>Results!Print_Titles</vt:lpstr>
      <vt:lpstr>ThisQuarter</vt:lpstr>
      <vt:lpstr>'Quarterly Results'!ThisRoundNum</vt:lpstr>
      <vt:lpstr>ThisRoundNum</vt:lpstr>
      <vt:lpstr>'Quarterly Results'!TopTippersMinScore</vt:lpstr>
      <vt:lpstr>TopTippersMinScore</vt:lpstr>
      <vt:lpstr>'Quarterly Results'!WinnerMustBePaid</vt:lpstr>
      <vt:lpstr>WinnerMustBePaid</vt:lpstr>
      <vt:lpstr>'Quarterly Results'!WinnerThisRoundMsg</vt:lpstr>
      <vt:lpstr>'Quarterly Results'!WinnerTipperIDs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Craig Owens</dc:creator>
  <cp:keywords/>
  <dc:description/>
  <cp:lastModifiedBy>Gerry</cp:lastModifiedBy>
  <cp:revision/>
  <cp:lastPrinted>2026-06-21T10:03:16Z</cp:lastPrinted>
  <dcterms:created xsi:type="dcterms:W3CDTF">2022-04-03T05:03:29Z</dcterms:created>
  <dcterms:modified xsi:type="dcterms:W3CDTF">2026-08-16T22:54:54Z</dcterms:modified>
  <cp:category/>
  <cp:contentStatus/>
</cp:coreProperties>
</file>